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1340" windowHeight="6030"/>
  </bookViews>
  <sheets>
    <sheet name="Compensi Collegio Sindacale " sheetId="11" r:id="rId1"/>
  </sheets>
  <definedNames>
    <definedName name="_xlnm.Print_Area" localSheetId="0">'Compensi Collegio Sindacale '!$A$1:$F$86</definedName>
    <definedName name="comp" localSheetId="0">'Compensi Collegio Sindacale '!$D$11</definedName>
    <definedName name="icomp" localSheetId="0">'Compensi Collegio Sindacale '!#REF!</definedName>
    <definedName name="ipres" localSheetId="0">'Compensi Collegio Sindacale '!#REF!</definedName>
    <definedName name="pres" localSheetId="0">'Compensi Collegio Sindacale '!$D$9</definedName>
  </definedNames>
  <calcPr calcId="145621"/>
</workbook>
</file>

<file path=xl/calcChain.xml><?xml version="1.0" encoding="utf-8"?>
<calcChain xmlns="http://schemas.openxmlformats.org/spreadsheetml/2006/main">
  <c r="C73" i="11" l="1"/>
  <c r="D73" i="11" s="1"/>
  <c r="D68" i="11"/>
  <c r="D67" i="11"/>
  <c r="D66" i="11"/>
  <c r="D65" i="11"/>
  <c r="D54" i="11"/>
  <c r="D39" i="11"/>
  <c r="E25" i="11"/>
  <c r="E24" i="11"/>
  <c r="E23" i="11"/>
  <c r="E26" i="11" s="1"/>
  <c r="D19" i="11"/>
  <c r="D18" i="11"/>
  <c r="D17" i="11"/>
  <c r="D16" i="11"/>
  <c r="C24" i="11" l="1"/>
  <c r="D24" i="11" s="1"/>
  <c r="D32" i="11"/>
  <c r="D31" i="11"/>
  <c r="D81" i="11"/>
  <c r="D80" i="11"/>
  <c r="B11" i="11" l="1"/>
  <c r="C11" i="11" s="1"/>
  <c r="B9" i="11"/>
  <c r="C9" i="11" s="1"/>
  <c r="D9" i="11" l="1"/>
  <c r="D11" i="11"/>
  <c r="B74" i="11" l="1"/>
  <c r="E74" i="11" s="1"/>
  <c r="C59" i="11"/>
  <c r="B45" i="11"/>
  <c r="E45" i="11" s="1"/>
  <c r="B60" i="11"/>
  <c r="E60" i="11" s="1"/>
  <c r="C44" i="11"/>
  <c r="B25" i="11"/>
  <c r="D59" i="11" l="1"/>
  <c r="E59" i="11" s="1"/>
  <c r="D44" i="11"/>
  <c r="E44" i="11" s="1"/>
  <c r="E73" i="11"/>
  <c r="C23" i="11"/>
  <c r="D23" i="11" s="1"/>
  <c r="D26" i="11" s="1"/>
  <c r="C43" i="11"/>
  <c r="C58" i="11"/>
  <c r="D58" i="11" s="1"/>
  <c r="D61" i="11" s="1"/>
  <c r="C72" i="11"/>
  <c r="E58" i="11" l="1"/>
  <c r="E61" i="11" s="1"/>
  <c r="D43" i="11"/>
  <c r="D46" i="11" s="1"/>
  <c r="D72" i="11"/>
  <c r="D75" i="11" s="1"/>
  <c r="C61" i="11"/>
  <c r="C75" i="11"/>
  <c r="C46" i="11"/>
  <c r="C26" i="11"/>
  <c r="B61" i="11"/>
  <c r="B26" i="11"/>
  <c r="B75" i="11"/>
  <c r="B46" i="11"/>
  <c r="E43" i="11" l="1"/>
  <c r="E46" i="11" s="1"/>
  <c r="E72" i="11"/>
  <c r="E75" i="11" s="1"/>
</calcChain>
</file>

<file path=xl/sharedStrings.xml><?xml version="1.0" encoding="utf-8"?>
<sst xmlns="http://schemas.openxmlformats.org/spreadsheetml/2006/main" count="106" uniqueCount="41">
  <si>
    <t>NOTA</t>
  </si>
  <si>
    <t xml:space="preserve">ONERI RIFLESSI </t>
  </si>
  <si>
    <t>IRAP</t>
  </si>
  <si>
    <t>TOTALE</t>
  </si>
  <si>
    <t>DAL</t>
  </si>
  <si>
    <t>AL</t>
  </si>
  <si>
    <t>COMPENSO ANNUO DIRETTORE GENERALE</t>
  </si>
  <si>
    <t xml:space="preserve"> </t>
  </si>
  <si>
    <t xml:space="preserve">PRESIDENTE </t>
  </si>
  <si>
    <t xml:space="preserve">COMPONENTI </t>
  </si>
  <si>
    <t>ANNUO</t>
  </si>
  <si>
    <t>MENSILE</t>
  </si>
  <si>
    <t xml:space="preserve">COMPENSO  </t>
  </si>
  <si>
    <t>TOTALI COMPENSI LORDI</t>
  </si>
  <si>
    <t>TOTALI ONERI RIFLESSI</t>
  </si>
  <si>
    <t>DETERMINAZIONE COMPENSI:</t>
  </si>
  <si>
    <t>d.g.r. n. VIII/006323 del 22/12/2007</t>
  </si>
  <si>
    <t>AI PREDETTI COSTI SI AGGIUNGONO EVENTUALI RIMBORSI SPESE SE E IN QUANTO DOVUTI</t>
  </si>
  <si>
    <t>COMPENSO COLLEGIO SINDACALE:</t>
  </si>
  <si>
    <t>Ministero dell'Economia e delle Finanze</t>
  </si>
  <si>
    <t xml:space="preserve">Regione Lombardia </t>
  </si>
  <si>
    <t>IVA 22%</t>
  </si>
  <si>
    <t xml:space="preserve">RIVALSA CONTRIBUTIVA 4% </t>
  </si>
  <si>
    <t>SUCCESSIVI POTREBBERO SUBIRE VARIAZIONI</t>
  </si>
  <si>
    <t xml:space="preserve">COLLEGIO SINDACALE -  costo anni 2019 - 2022 </t>
  </si>
  <si>
    <t>CALCOLO PER MESE DI GIUGNO 2019:</t>
  </si>
  <si>
    <t>25/06/2019-31/12/2019</t>
  </si>
  <si>
    <t>01/01/2020-31/12/2020</t>
  </si>
  <si>
    <t>01/01/2021-31/12/2021</t>
  </si>
  <si>
    <t>01/01/2022-24/06/2022</t>
  </si>
  <si>
    <t>1.743,04:30 GIORNI DI GIUGNO=X:24(GIORNI DALL' 1 AL 24 GIUGNO)</t>
  </si>
  <si>
    <t xml:space="preserve">LE ALIQUOTE DEGLI ONERI RIFLESSI  E L'IVA SONO CALCOLATI SU QUANTO STABILITO PER L'ANNO 2019-NEGLI  ANNI  </t>
  </si>
  <si>
    <t>CALCOLO PER MESE DI GIUGNO 2022:</t>
  </si>
  <si>
    <t>1.394,43:30 GIORNI DI GIUGNO=X:6(GIORNI DAL 25 AL 30 GIUGNO)</t>
  </si>
  <si>
    <t>Ministero della Salute</t>
  </si>
  <si>
    <t>Componente - (dott. Fabrizio Di Muro)</t>
  </si>
  <si>
    <t>Componente - (dott. Paolo  dott. Zambuto)</t>
  </si>
  <si>
    <t>1.743,04:30 GIORNI DI GIUGNO=X:6(GIORNI DAL 25 AL 30 GIUGNO)</t>
  </si>
  <si>
    <t>1.394,43:30 GIORNI DI GIUGNO=X:24(GIORNI DALL' 1 AL 25 MAGGIO)</t>
  </si>
  <si>
    <t>Con riduzione 10%</t>
  </si>
  <si>
    <t xml:space="preserve"> Presidente - (dott. Lorenzo Brocca)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</si>
</sst>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name val="Arial"/>
    </font>
    <font>
      <b/>
      <i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 style="thin">
        <color indexed="55"/>
      </top>
      <bottom style="medium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ck">
        <color indexed="55"/>
      </left>
      <right/>
      <top style="thick">
        <color indexed="55"/>
      </top>
      <bottom style="thick">
        <color indexed="55"/>
      </bottom>
      <diagonal/>
    </border>
    <border>
      <left/>
      <right/>
      <top style="thick">
        <color indexed="55"/>
      </top>
      <bottom style="thick">
        <color indexed="55"/>
      </bottom>
      <diagonal/>
    </border>
    <border>
      <left/>
      <right style="thick">
        <color indexed="55"/>
      </right>
      <top style="thick">
        <color indexed="55"/>
      </top>
      <bottom style="thick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 style="thick">
        <color auto="1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ck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auto="1"/>
      </left>
      <right/>
      <top style="thin">
        <color indexed="55"/>
      </top>
      <bottom style="thin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Border="1" applyAlignment="1">
      <alignment vertical="center"/>
    </xf>
    <xf numFmtId="14" fontId="0" fillId="0" borderId="0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3" fillId="0" borderId="10" xfId="0" applyFont="1" applyBorder="1" applyAlignment="1">
      <alignment vertical="center"/>
    </xf>
    <xf numFmtId="14" fontId="3" fillId="0" borderId="11" xfId="0" applyNumberFormat="1" applyFont="1" applyBorder="1" applyAlignment="1">
      <alignment vertical="center"/>
    </xf>
    <xf numFmtId="14" fontId="0" fillId="0" borderId="3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3" fillId="0" borderId="9" xfId="0" applyNumberFormat="1" applyFont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43" fontId="3" fillId="0" borderId="0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4" fontId="0" fillId="0" borderId="13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4" fontId="5" fillId="0" borderId="13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/>
    </xf>
    <xf numFmtId="14" fontId="5" fillId="2" borderId="13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vertical="center"/>
    </xf>
    <xf numFmtId="14" fontId="5" fillId="2" borderId="17" xfId="0" applyNumberFormat="1" applyFont="1" applyFill="1" applyBorder="1" applyAlignment="1">
      <alignment horizontal="center" vertical="center"/>
    </xf>
    <xf numFmtId="14" fontId="0" fillId="0" borderId="18" xfId="0" applyNumberFormat="1" applyBorder="1" applyAlignment="1">
      <alignment vertical="center"/>
    </xf>
    <xf numFmtId="43" fontId="0" fillId="0" borderId="18" xfId="0" applyNumberFormat="1" applyBorder="1" applyAlignment="1">
      <alignment vertical="center"/>
    </xf>
    <xf numFmtId="43" fontId="3" fillId="0" borderId="19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/>
    </xf>
    <xf numFmtId="43" fontId="0" fillId="0" borderId="0" xfId="1" applyFont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4" fontId="3" fillId="0" borderId="26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" fontId="0" fillId="3" borderId="27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0" borderId="28" xfId="0" applyNumberFormat="1" applyFont="1" applyBorder="1" applyAlignment="1">
      <alignment vertical="center"/>
    </xf>
    <xf numFmtId="4" fontId="5" fillId="0" borderId="6" xfId="0" applyNumberFormat="1" applyFont="1" applyFill="1" applyBorder="1" applyAlignment="1">
      <alignment vertical="center" wrapText="1"/>
    </xf>
    <xf numFmtId="4" fontId="0" fillId="0" borderId="27" xfId="0" applyNumberForma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4" fontId="0" fillId="3" borderId="31" xfId="0" applyNumberFormat="1" applyFill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topLeftCell="A49" zoomScaleNormal="100" workbookViewId="0">
      <selection activeCell="B78" sqref="B78"/>
    </sheetView>
  </sheetViews>
  <sheetFormatPr defaultRowHeight="12.75" x14ac:dyDescent="0.2"/>
  <cols>
    <col min="1" max="1" width="41.140625" style="4" customWidth="1"/>
    <col min="2" max="2" width="13.7109375" style="2" customWidth="1"/>
    <col min="3" max="3" width="15" style="2" customWidth="1"/>
    <col min="4" max="4" width="17.28515625" style="3" customWidth="1"/>
    <col min="5" max="5" width="15.42578125" style="4" customWidth="1"/>
    <col min="6" max="6" width="15" style="4" customWidth="1"/>
    <col min="7" max="16384" width="9.140625" style="4"/>
  </cols>
  <sheetData>
    <row r="1" spans="1:6" ht="19.5" thickTop="1" thickBot="1" x14ac:dyDescent="0.25">
      <c r="A1" s="75" t="s">
        <v>24</v>
      </c>
      <c r="B1" s="76"/>
      <c r="C1" s="76"/>
      <c r="D1" s="76"/>
      <c r="E1" s="77"/>
    </row>
    <row r="2" spans="1:6" ht="18.75" thickTop="1" x14ac:dyDescent="0.2">
      <c r="A2" s="1"/>
    </row>
    <row r="3" spans="1:6" ht="16.5" thickBot="1" x14ac:dyDescent="0.25">
      <c r="A3" s="5"/>
      <c r="B3" s="5"/>
      <c r="C3" s="5"/>
      <c r="D3" s="5"/>
      <c r="E3" s="5"/>
    </row>
    <row r="4" spans="1:6" ht="13.5" thickBot="1" x14ac:dyDescent="0.25">
      <c r="A4" s="11" t="s">
        <v>15</v>
      </c>
    </row>
    <row r="5" spans="1:6" ht="24.95" customHeight="1" x14ac:dyDescent="0.2">
      <c r="A5" s="12" t="s">
        <v>6</v>
      </c>
      <c r="B5" s="46">
        <v>154937.06</v>
      </c>
      <c r="C5" s="54" t="s">
        <v>16</v>
      </c>
      <c r="D5" s="55"/>
      <c r="E5" s="56"/>
    </row>
    <row r="6" spans="1:6" ht="42.75" customHeight="1" x14ac:dyDescent="0.2">
      <c r="A6" s="13"/>
      <c r="B6" s="14"/>
      <c r="C6" s="63"/>
      <c r="D6" s="78" t="s">
        <v>39</v>
      </c>
      <c r="E6" s="79"/>
    </row>
    <row r="7" spans="1:6" s="6" customFormat="1" ht="25.5" customHeight="1" x14ac:dyDescent="0.2">
      <c r="A7" s="47" t="s">
        <v>18</v>
      </c>
      <c r="B7" s="48" t="s">
        <v>10</v>
      </c>
      <c r="C7" s="57" t="s">
        <v>11</v>
      </c>
      <c r="D7" s="66" t="s">
        <v>10</v>
      </c>
      <c r="E7" s="58" t="s">
        <v>11</v>
      </c>
    </row>
    <row r="8" spans="1:6" x14ac:dyDescent="0.2">
      <c r="A8" s="13"/>
      <c r="B8" s="15"/>
      <c r="C8" s="63"/>
      <c r="D8" s="67"/>
      <c r="E8" s="59"/>
    </row>
    <row r="9" spans="1:6" x14ac:dyDescent="0.2">
      <c r="A9" s="13" t="s">
        <v>8</v>
      </c>
      <c r="B9" s="15">
        <f>B5*15/100</f>
        <v>23240.558999999997</v>
      </c>
      <c r="C9" s="64">
        <f>B9/12</f>
        <v>1936.7132499999998</v>
      </c>
      <c r="D9" s="68">
        <f>B9-(B9*10/100)</f>
        <v>20916.503099999998</v>
      </c>
      <c r="E9" s="60">
        <v>1743.04</v>
      </c>
      <c r="F9" s="4" t="s">
        <v>7</v>
      </c>
    </row>
    <row r="10" spans="1:6" x14ac:dyDescent="0.2">
      <c r="A10" s="13"/>
      <c r="B10" s="15"/>
      <c r="C10" s="63"/>
      <c r="D10" s="68"/>
      <c r="E10" s="16"/>
    </row>
    <row r="11" spans="1:6" ht="13.5" thickBot="1" x14ac:dyDescent="0.25">
      <c r="A11" s="17" t="s">
        <v>9</v>
      </c>
      <c r="B11" s="18">
        <f>B5*12/100</f>
        <v>18592.447199999999</v>
      </c>
      <c r="C11" s="65">
        <f>B11/12</f>
        <v>1549.3706</v>
      </c>
      <c r="D11" s="69">
        <f>B11-(B11*10/100)</f>
        <v>16733.20248</v>
      </c>
      <c r="E11" s="61">
        <v>1394.43</v>
      </c>
    </row>
    <row r="12" spans="1:6" x14ac:dyDescent="0.2">
      <c r="C12" s="3"/>
    </row>
    <row r="13" spans="1:6" ht="13.5" thickBot="1" x14ac:dyDescent="0.25"/>
    <row r="14" spans="1:6" ht="13.5" thickBot="1" x14ac:dyDescent="0.25">
      <c r="A14" s="53" t="s">
        <v>26</v>
      </c>
      <c r="B14" s="8"/>
      <c r="C14" s="8"/>
      <c r="D14" s="9"/>
    </row>
    <row r="15" spans="1:6" s="6" customFormat="1" ht="24.95" customHeight="1" x14ac:dyDescent="0.2">
      <c r="A15" s="37"/>
      <c r="B15" s="21" t="s">
        <v>4</v>
      </c>
      <c r="C15" s="21" t="s">
        <v>5</v>
      </c>
      <c r="D15" s="49" t="s">
        <v>12</v>
      </c>
      <c r="E15" s="35" t="s">
        <v>0</v>
      </c>
    </row>
    <row r="16" spans="1:6" ht="36" customHeight="1" x14ac:dyDescent="0.2">
      <c r="A16" s="50" t="s">
        <v>40</v>
      </c>
      <c r="B16" s="22">
        <v>43641</v>
      </c>
      <c r="C16" s="22">
        <v>43830</v>
      </c>
      <c r="D16" s="33">
        <f>(E9*6)+348.61</f>
        <v>10806.85</v>
      </c>
      <c r="E16" s="62" t="s">
        <v>20</v>
      </c>
    </row>
    <row r="17" spans="1:9" ht="36" customHeight="1" x14ac:dyDescent="0.2">
      <c r="A17" s="31" t="s">
        <v>35</v>
      </c>
      <c r="B17" s="22">
        <v>43641</v>
      </c>
      <c r="C17" s="22">
        <v>43830</v>
      </c>
      <c r="D17" s="33">
        <f>(E11*6)+278.89</f>
        <v>8645.4699999999993</v>
      </c>
      <c r="E17" s="36" t="s">
        <v>34</v>
      </c>
    </row>
    <row r="18" spans="1:9" ht="36" customHeight="1" x14ac:dyDescent="0.2">
      <c r="A18" s="31" t="s">
        <v>36</v>
      </c>
      <c r="B18" s="22">
        <v>43641</v>
      </c>
      <c r="C18" s="22">
        <v>43830</v>
      </c>
      <c r="D18" s="33">
        <f>(E11*6)+278.89</f>
        <v>8645.4699999999993</v>
      </c>
      <c r="E18" s="36" t="s">
        <v>19</v>
      </c>
    </row>
    <row r="19" spans="1:9" ht="13.5" thickBot="1" x14ac:dyDescent="0.25">
      <c r="A19" s="72" t="s">
        <v>13</v>
      </c>
      <c r="B19" s="73"/>
      <c r="C19" s="74"/>
      <c r="D19" s="34">
        <f>SUM(D16:D18)</f>
        <v>28097.79</v>
      </c>
      <c r="E19" s="34"/>
    </row>
    <row r="20" spans="1:9" ht="13.5" thickBot="1" x14ac:dyDescent="0.25">
      <c r="I20" s="3"/>
    </row>
    <row r="21" spans="1:9" ht="38.25" x14ac:dyDescent="0.2">
      <c r="A21" s="24" t="s">
        <v>1</v>
      </c>
      <c r="B21" s="27" t="s">
        <v>2</v>
      </c>
      <c r="C21" s="39" t="s">
        <v>22</v>
      </c>
      <c r="D21" s="38" t="s">
        <v>21</v>
      </c>
      <c r="E21" s="41" t="s">
        <v>3</v>
      </c>
    </row>
    <row r="22" spans="1:9" x14ac:dyDescent="0.2">
      <c r="A22" s="13"/>
      <c r="B22" s="28"/>
      <c r="C22" s="28"/>
      <c r="D22" s="28"/>
      <c r="E22" s="42"/>
    </row>
    <row r="23" spans="1:9" x14ac:dyDescent="0.2">
      <c r="A23" s="50" t="s">
        <v>40</v>
      </c>
      <c r="B23" s="25">
        <v>0</v>
      </c>
      <c r="C23" s="25">
        <f>D16*0.04</f>
        <v>432.274</v>
      </c>
      <c r="D23" s="25">
        <f>(D16+C23)*0.22</f>
        <v>2472.6072800000002</v>
      </c>
      <c r="E23" s="43">
        <f>SUM(A23:D23)</f>
        <v>2904.8812800000001</v>
      </c>
    </row>
    <row r="24" spans="1:9" x14ac:dyDescent="0.2">
      <c r="A24" s="31" t="s">
        <v>35</v>
      </c>
      <c r="B24" s="25"/>
      <c r="C24" s="25">
        <f>D17*0.04</f>
        <v>345.81879999999995</v>
      </c>
      <c r="D24" s="25">
        <f>(D17+C24)*0.22</f>
        <v>1978.0835359999996</v>
      </c>
      <c r="E24" s="43">
        <f t="shared" ref="E24:E25" si="0">SUM(A24:D24)</f>
        <v>2323.9023359999997</v>
      </c>
    </row>
    <row r="25" spans="1:9" x14ac:dyDescent="0.2">
      <c r="A25" s="31" t="s">
        <v>36</v>
      </c>
      <c r="B25" s="25">
        <f>D18*0.085</f>
        <v>734.86495000000002</v>
      </c>
      <c r="C25" s="25">
        <v>0</v>
      </c>
      <c r="D25" s="25">
        <v>0</v>
      </c>
      <c r="E25" s="43">
        <f t="shared" si="0"/>
        <v>734.86495000000002</v>
      </c>
    </row>
    <row r="26" spans="1:9" ht="13.5" thickBot="1" x14ac:dyDescent="0.25">
      <c r="A26" s="23" t="s">
        <v>14</v>
      </c>
      <c r="B26" s="26">
        <f>SUM(B23:B25)</f>
        <v>734.86495000000002</v>
      </c>
      <c r="C26" s="26">
        <f>SUM(C23:C25)</f>
        <v>778.0927999999999</v>
      </c>
      <c r="D26" s="26">
        <f>SUM(D23:D25)</f>
        <v>4450.6908160000003</v>
      </c>
      <c r="E26" s="44">
        <f>SUM(E23:E25)</f>
        <v>5963.6485659999998</v>
      </c>
    </row>
    <row r="29" spans="1:9" x14ac:dyDescent="0.2">
      <c r="A29" s="52" t="s">
        <v>25</v>
      </c>
    </row>
    <row r="30" spans="1:9" x14ac:dyDescent="0.2">
      <c r="B30" s="40"/>
    </row>
    <row r="31" spans="1:9" x14ac:dyDescent="0.2">
      <c r="A31" s="40" t="s">
        <v>37</v>
      </c>
      <c r="C31" s="3"/>
      <c r="D31" s="51">
        <f>1743.04*6/30</f>
        <v>348.608</v>
      </c>
    </row>
    <row r="32" spans="1:9" x14ac:dyDescent="0.2">
      <c r="A32" s="40" t="s">
        <v>33</v>
      </c>
      <c r="C32" s="3"/>
      <c r="D32" s="51">
        <f>1394.43*6/30</f>
        <v>278.88600000000002</v>
      </c>
    </row>
    <row r="33" spans="1:5" ht="13.5" thickBot="1" x14ac:dyDescent="0.25"/>
    <row r="34" spans="1:5" ht="13.5" thickBot="1" x14ac:dyDescent="0.25">
      <c r="A34" s="53" t="s">
        <v>27</v>
      </c>
      <c r="B34" s="8"/>
      <c r="C34" s="8"/>
      <c r="D34" s="9"/>
    </row>
    <row r="35" spans="1:5" ht="24.95" customHeight="1" x14ac:dyDescent="0.2">
      <c r="A35" s="37"/>
      <c r="B35" s="21" t="s">
        <v>4</v>
      </c>
      <c r="C35" s="21" t="s">
        <v>5</v>
      </c>
      <c r="D35" s="49" t="s">
        <v>12</v>
      </c>
      <c r="E35" s="35" t="s">
        <v>0</v>
      </c>
    </row>
    <row r="36" spans="1:5" ht="36" customHeight="1" x14ac:dyDescent="0.2">
      <c r="A36" s="50" t="s">
        <v>40</v>
      </c>
      <c r="B36" s="22">
        <v>43831</v>
      </c>
      <c r="C36" s="22">
        <v>44196</v>
      </c>
      <c r="D36" s="33">
        <v>20916.5</v>
      </c>
      <c r="E36" s="62" t="s">
        <v>20</v>
      </c>
    </row>
    <row r="37" spans="1:5" ht="36" customHeight="1" x14ac:dyDescent="0.2">
      <c r="A37" s="31" t="s">
        <v>35</v>
      </c>
      <c r="B37" s="22">
        <v>43831</v>
      </c>
      <c r="C37" s="22">
        <v>44196</v>
      </c>
      <c r="D37" s="33">
        <v>16733.2</v>
      </c>
      <c r="E37" s="36" t="s">
        <v>34</v>
      </c>
    </row>
    <row r="38" spans="1:5" ht="36" customHeight="1" x14ac:dyDescent="0.2">
      <c r="A38" s="31" t="s">
        <v>36</v>
      </c>
      <c r="B38" s="22">
        <v>43831</v>
      </c>
      <c r="C38" s="22">
        <v>44196</v>
      </c>
      <c r="D38" s="33">
        <v>16733.2</v>
      </c>
      <c r="E38" s="36" t="s">
        <v>19</v>
      </c>
    </row>
    <row r="39" spans="1:5" ht="13.5" thickBot="1" x14ac:dyDescent="0.25">
      <c r="A39" s="72" t="s">
        <v>13</v>
      </c>
      <c r="B39" s="73"/>
      <c r="C39" s="74"/>
      <c r="D39" s="34">
        <f>SUM(D36:D38)</f>
        <v>54382.899999999994</v>
      </c>
      <c r="E39" s="34"/>
    </row>
    <row r="40" spans="1:5" ht="13.5" thickBot="1" x14ac:dyDescent="0.25"/>
    <row r="41" spans="1:5" ht="38.25" x14ac:dyDescent="0.2">
      <c r="A41" s="24" t="s">
        <v>1</v>
      </c>
      <c r="B41" s="27" t="s">
        <v>2</v>
      </c>
      <c r="C41" s="39" t="s">
        <v>22</v>
      </c>
      <c r="D41" s="38" t="s">
        <v>21</v>
      </c>
      <c r="E41" s="41" t="s">
        <v>3</v>
      </c>
    </row>
    <row r="42" spans="1:5" x14ac:dyDescent="0.2">
      <c r="A42" s="13"/>
      <c r="B42" s="28"/>
      <c r="C42" s="28"/>
      <c r="D42" s="28"/>
      <c r="E42" s="42"/>
    </row>
    <row r="43" spans="1:5" x14ac:dyDescent="0.2">
      <c r="A43" s="50" t="s">
        <v>40</v>
      </c>
      <c r="B43" s="25">
        <v>0</v>
      </c>
      <c r="C43" s="25">
        <f>D36*0.04</f>
        <v>836.66</v>
      </c>
      <c r="D43" s="25">
        <f>(D36+C43)*0.22</f>
        <v>4785.6952000000001</v>
      </c>
      <c r="E43" s="43">
        <f>SUM(A43:D43)</f>
        <v>5622.3552</v>
      </c>
    </row>
    <row r="44" spans="1:5" x14ac:dyDescent="0.2">
      <c r="A44" s="31" t="s">
        <v>35</v>
      </c>
      <c r="B44" s="25"/>
      <c r="C44" s="25">
        <f>D37*0.04</f>
        <v>669.32800000000009</v>
      </c>
      <c r="D44" s="25">
        <f>(D37+C44)*0.22</f>
        <v>3828.5561600000005</v>
      </c>
      <c r="E44" s="43">
        <f t="shared" ref="E44:E45" si="1">SUM(A44:D44)</f>
        <v>4497.8841600000005</v>
      </c>
    </row>
    <row r="45" spans="1:5" x14ac:dyDescent="0.2">
      <c r="A45" s="31" t="s">
        <v>36</v>
      </c>
      <c r="B45" s="25">
        <f>D38*0.085</f>
        <v>1422.3220000000001</v>
      </c>
      <c r="C45" s="25">
        <v>0</v>
      </c>
      <c r="D45" s="25">
        <v>0</v>
      </c>
      <c r="E45" s="43">
        <f t="shared" si="1"/>
        <v>1422.3220000000001</v>
      </c>
    </row>
    <row r="46" spans="1:5" ht="13.5" thickBot="1" x14ac:dyDescent="0.25">
      <c r="A46" s="23" t="s">
        <v>14</v>
      </c>
      <c r="B46" s="26">
        <f>SUM(B43:B45)</f>
        <v>1422.3220000000001</v>
      </c>
      <c r="C46" s="26">
        <f>SUM(C43:C45)</f>
        <v>1505.9880000000001</v>
      </c>
      <c r="D46" s="26">
        <f>SUM(D43:D45)</f>
        <v>8614.2513600000002</v>
      </c>
      <c r="E46" s="44">
        <f>SUM(E43:E45)</f>
        <v>11542.56136</v>
      </c>
    </row>
    <row r="47" spans="1:5" x14ac:dyDescent="0.2">
      <c r="A47" s="45"/>
      <c r="B47" s="29"/>
      <c r="C47" s="29"/>
      <c r="D47" s="29"/>
      <c r="E47" s="29"/>
    </row>
    <row r="48" spans="1:5" ht="13.5" thickBot="1" x14ac:dyDescent="0.25"/>
    <row r="49" spans="1:5" ht="13.5" thickBot="1" x14ac:dyDescent="0.25">
      <c r="A49" s="53" t="s">
        <v>28</v>
      </c>
      <c r="B49" s="8"/>
      <c r="C49" s="8"/>
      <c r="D49" s="9"/>
    </row>
    <row r="50" spans="1:5" ht="24.95" customHeight="1" x14ac:dyDescent="0.2">
      <c r="A50" s="37"/>
      <c r="B50" s="21" t="s">
        <v>4</v>
      </c>
      <c r="C50" s="21" t="s">
        <v>5</v>
      </c>
      <c r="D50" s="49" t="s">
        <v>12</v>
      </c>
      <c r="E50" s="35" t="s">
        <v>0</v>
      </c>
    </row>
    <row r="51" spans="1:5" ht="36" customHeight="1" x14ac:dyDescent="0.2">
      <c r="A51" s="50" t="s">
        <v>40</v>
      </c>
      <c r="B51" s="22">
        <v>44197</v>
      </c>
      <c r="C51" s="22">
        <v>44561</v>
      </c>
      <c r="D51" s="33">
        <v>20916.5</v>
      </c>
      <c r="E51" s="62" t="s">
        <v>20</v>
      </c>
    </row>
    <row r="52" spans="1:5" ht="36" customHeight="1" x14ac:dyDescent="0.2">
      <c r="A52" s="31" t="s">
        <v>35</v>
      </c>
      <c r="B52" s="22">
        <v>44197</v>
      </c>
      <c r="C52" s="22">
        <v>44561</v>
      </c>
      <c r="D52" s="33">
        <v>16733.2</v>
      </c>
      <c r="E52" s="36" t="s">
        <v>34</v>
      </c>
    </row>
    <row r="53" spans="1:5" ht="36" customHeight="1" x14ac:dyDescent="0.2">
      <c r="A53" s="31" t="s">
        <v>36</v>
      </c>
      <c r="B53" s="22">
        <v>44197</v>
      </c>
      <c r="C53" s="22">
        <v>44561</v>
      </c>
      <c r="D53" s="33">
        <v>16733.2</v>
      </c>
      <c r="E53" s="36" t="s">
        <v>19</v>
      </c>
    </row>
    <row r="54" spans="1:5" ht="13.5" thickBot="1" x14ac:dyDescent="0.25">
      <c r="A54" s="72" t="s">
        <v>13</v>
      </c>
      <c r="B54" s="73"/>
      <c r="C54" s="74"/>
      <c r="D54" s="34">
        <f>SUM(D51:D53)</f>
        <v>54382.899999999994</v>
      </c>
      <c r="E54" s="34"/>
    </row>
    <row r="55" spans="1:5" ht="13.5" thickBot="1" x14ac:dyDescent="0.25"/>
    <row r="56" spans="1:5" ht="38.25" x14ac:dyDescent="0.2">
      <c r="A56" s="24" t="s">
        <v>1</v>
      </c>
      <c r="B56" s="27" t="s">
        <v>2</v>
      </c>
      <c r="C56" s="39" t="s">
        <v>22</v>
      </c>
      <c r="D56" s="38" t="s">
        <v>21</v>
      </c>
      <c r="E56" s="41" t="s">
        <v>3</v>
      </c>
    </row>
    <row r="57" spans="1:5" x14ac:dyDescent="0.2">
      <c r="A57" s="13"/>
      <c r="B57" s="28"/>
      <c r="C57" s="28"/>
      <c r="D57" s="28"/>
      <c r="E57" s="42"/>
    </row>
    <row r="58" spans="1:5" x14ac:dyDescent="0.2">
      <c r="A58" s="50" t="s">
        <v>40</v>
      </c>
      <c r="B58" s="25">
        <v>0</v>
      </c>
      <c r="C58" s="25">
        <f>D51*0.04</f>
        <v>836.66</v>
      </c>
      <c r="D58" s="25">
        <f>(D51+C58)*0.22</f>
        <v>4785.6952000000001</v>
      </c>
      <c r="E58" s="43">
        <f>SUM(A58:D58)</f>
        <v>5622.3552</v>
      </c>
    </row>
    <row r="59" spans="1:5" x14ac:dyDescent="0.2">
      <c r="A59" s="31" t="s">
        <v>35</v>
      </c>
      <c r="B59" s="25"/>
      <c r="C59" s="25">
        <f>D52*0.04</f>
        <v>669.32800000000009</v>
      </c>
      <c r="D59" s="25">
        <f>(D52+C59)*0.22</f>
        <v>3828.5561600000005</v>
      </c>
      <c r="E59" s="43">
        <f t="shared" ref="E59:E60" si="2">SUM(A59:D59)</f>
        <v>4497.8841600000005</v>
      </c>
    </row>
    <row r="60" spans="1:5" x14ac:dyDescent="0.2">
      <c r="A60" s="31" t="s">
        <v>36</v>
      </c>
      <c r="B60" s="25">
        <f>D53*0.085</f>
        <v>1422.3220000000001</v>
      </c>
      <c r="C60" s="25">
        <v>0</v>
      </c>
      <c r="D60" s="25">
        <v>0</v>
      </c>
      <c r="E60" s="43">
        <f t="shared" si="2"/>
        <v>1422.3220000000001</v>
      </c>
    </row>
    <row r="61" spans="1:5" ht="13.5" thickBot="1" x14ac:dyDescent="0.25">
      <c r="A61" s="23" t="s">
        <v>14</v>
      </c>
      <c r="B61" s="26">
        <f>SUM(B58:B60)</f>
        <v>1422.3220000000001</v>
      </c>
      <c r="C61" s="26">
        <f>SUM(C58:C60)</f>
        <v>1505.9880000000001</v>
      </c>
      <c r="D61" s="26">
        <f>SUM(D58:D60)</f>
        <v>8614.2513600000002</v>
      </c>
      <c r="E61" s="44">
        <f>SUM(E58:E60)</f>
        <v>11542.56136</v>
      </c>
    </row>
    <row r="62" spans="1:5" ht="13.5" thickBot="1" x14ac:dyDescent="0.25"/>
    <row r="63" spans="1:5" ht="13.5" thickBot="1" x14ac:dyDescent="0.25">
      <c r="A63" s="53" t="s">
        <v>29</v>
      </c>
      <c r="B63" s="8"/>
      <c r="C63" s="8"/>
      <c r="D63" s="9"/>
    </row>
    <row r="64" spans="1:5" ht="24.95" customHeight="1" x14ac:dyDescent="0.2">
      <c r="A64" s="37"/>
      <c r="B64" s="21" t="s">
        <v>4</v>
      </c>
      <c r="C64" s="21" t="s">
        <v>5</v>
      </c>
      <c r="D64" s="32" t="s">
        <v>12</v>
      </c>
      <c r="E64" s="35" t="s">
        <v>0</v>
      </c>
    </row>
    <row r="65" spans="1:5" ht="36" customHeight="1" x14ac:dyDescent="0.2">
      <c r="A65" s="50" t="s">
        <v>40</v>
      </c>
      <c r="B65" s="22">
        <v>44562</v>
      </c>
      <c r="C65" s="22">
        <v>44736</v>
      </c>
      <c r="D65" s="33">
        <f>(E9*5)+1394.43</f>
        <v>10109.630000000001</v>
      </c>
      <c r="E65" s="62" t="s">
        <v>20</v>
      </c>
    </row>
    <row r="66" spans="1:5" ht="36" customHeight="1" x14ac:dyDescent="0.2">
      <c r="A66" s="31" t="s">
        <v>35</v>
      </c>
      <c r="B66" s="22">
        <v>44562</v>
      </c>
      <c r="C66" s="22">
        <v>44736</v>
      </c>
      <c r="D66" s="33">
        <f>(E11*5)+1115.54</f>
        <v>8087.6900000000005</v>
      </c>
      <c r="E66" s="36" t="s">
        <v>34</v>
      </c>
    </row>
    <row r="67" spans="1:5" ht="36" customHeight="1" x14ac:dyDescent="0.2">
      <c r="A67" s="31" t="s">
        <v>36</v>
      </c>
      <c r="B67" s="22">
        <v>44562</v>
      </c>
      <c r="C67" s="22">
        <v>44736</v>
      </c>
      <c r="D67" s="33">
        <f>(E11*5)+1115.54</f>
        <v>8087.6900000000005</v>
      </c>
      <c r="E67" s="36" t="s">
        <v>19</v>
      </c>
    </row>
    <row r="68" spans="1:5" ht="13.5" thickBot="1" x14ac:dyDescent="0.25">
      <c r="A68" s="72" t="s">
        <v>13</v>
      </c>
      <c r="B68" s="73"/>
      <c r="C68" s="74"/>
      <c r="D68" s="34">
        <f>SUM(D65:D67)</f>
        <v>26285.010000000002</v>
      </c>
      <c r="E68" s="34"/>
    </row>
    <row r="69" spans="1:5" ht="13.5" thickBot="1" x14ac:dyDescent="0.25"/>
    <row r="70" spans="1:5" ht="38.25" x14ac:dyDescent="0.2">
      <c r="A70" s="24" t="s">
        <v>1</v>
      </c>
      <c r="B70" s="27" t="s">
        <v>2</v>
      </c>
      <c r="C70" s="39" t="s">
        <v>22</v>
      </c>
      <c r="D70" s="38" t="s">
        <v>21</v>
      </c>
      <c r="E70" s="41" t="s">
        <v>3</v>
      </c>
    </row>
    <row r="71" spans="1:5" x14ac:dyDescent="0.2">
      <c r="A71" s="13"/>
      <c r="B71" s="28"/>
      <c r="C71" s="28"/>
      <c r="D71" s="28"/>
      <c r="E71" s="42"/>
    </row>
    <row r="72" spans="1:5" x14ac:dyDescent="0.2">
      <c r="A72" s="50" t="s">
        <v>40</v>
      </c>
      <c r="B72" s="25">
        <v>0</v>
      </c>
      <c r="C72" s="25">
        <f>D65*0.04</f>
        <v>404.38520000000005</v>
      </c>
      <c r="D72" s="25">
        <f>(D65+C72)*0.22</f>
        <v>2313.0833440000006</v>
      </c>
      <c r="E72" s="43">
        <f>SUM(A72:D72)</f>
        <v>2717.4685440000007</v>
      </c>
    </row>
    <row r="73" spans="1:5" x14ac:dyDescent="0.2">
      <c r="A73" s="31" t="s">
        <v>35</v>
      </c>
      <c r="B73" s="25"/>
      <c r="C73" s="25">
        <f>D66*0.04</f>
        <v>323.50760000000002</v>
      </c>
      <c r="D73" s="25">
        <f>(D66+C73)*0.22</f>
        <v>1850.4634720000004</v>
      </c>
      <c r="E73" s="43">
        <f t="shared" ref="E73:E74" si="3">SUM(A73:D73)</f>
        <v>2173.9710720000003</v>
      </c>
    </row>
    <row r="74" spans="1:5" x14ac:dyDescent="0.2">
      <c r="A74" s="31" t="s">
        <v>36</v>
      </c>
      <c r="B74" s="25">
        <f>D67*0.085</f>
        <v>687.45365000000004</v>
      </c>
      <c r="C74" s="25">
        <v>0</v>
      </c>
      <c r="D74" s="25">
        <v>0</v>
      </c>
      <c r="E74" s="43">
        <f t="shared" si="3"/>
        <v>687.45365000000004</v>
      </c>
    </row>
    <row r="75" spans="1:5" ht="13.5" thickBot="1" x14ac:dyDescent="0.25">
      <c r="A75" s="23" t="s">
        <v>14</v>
      </c>
      <c r="B75" s="26">
        <f>SUM(B72:B74)</f>
        <v>687.45365000000004</v>
      </c>
      <c r="C75" s="26">
        <f>SUM(C72:C74)</f>
        <v>727.89280000000008</v>
      </c>
      <c r="D75" s="26">
        <f>SUM(D72:D74)</f>
        <v>4163.5468160000009</v>
      </c>
      <c r="E75" s="44">
        <f>SUM(E72:E74)</f>
        <v>5578.8932660000019</v>
      </c>
    </row>
    <row r="77" spans="1:5" x14ac:dyDescent="0.2">
      <c r="B77" s="40"/>
    </row>
    <row r="78" spans="1:5" x14ac:dyDescent="0.2">
      <c r="A78" s="52" t="s">
        <v>32</v>
      </c>
    </row>
    <row r="79" spans="1:5" x14ac:dyDescent="0.2">
      <c r="B79" s="40"/>
    </row>
    <row r="80" spans="1:5" x14ac:dyDescent="0.2">
      <c r="A80" s="40" t="s">
        <v>30</v>
      </c>
      <c r="C80" s="3"/>
      <c r="D80" s="51">
        <f>1743.04*24/30</f>
        <v>1394.432</v>
      </c>
    </row>
    <row r="81" spans="1:6" x14ac:dyDescent="0.2">
      <c r="A81" s="40" t="s">
        <v>38</v>
      </c>
      <c r="C81" s="3"/>
      <c r="D81" s="51">
        <f>1394.43*24/30</f>
        <v>1115.5440000000001</v>
      </c>
      <c r="F81" s="51"/>
    </row>
    <row r="82" spans="1:6" x14ac:dyDescent="0.2">
      <c r="B82" s="40"/>
      <c r="F82" s="51"/>
    </row>
    <row r="83" spans="1:6" x14ac:dyDescent="0.2">
      <c r="A83" s="10" t="s">
        <v>31</v>
      </c>
      <c r="B83" s="70"/>
      <c r="C83" s="70"/>
      <c r="D83" s="7"/>
      <c r="E83" s="10"/>
      <c r="F83" s="71"/>
    </row>
    <row r="84" spans="1:6" x14ac:dyDescent="0.2">
      <c r="A84" s="10" t="s">
        <v>23</v>
      </c>
      <c r="B84" s="70"/>
      <c r="C84" s="70"/>
      <c r="D84" s="7"/>
      <c r="E84" s="10"/>
      <c r="F84" s="71"/>
    </row>
    <row r="85" spans="1:6" ht="13.5" thickBot="1" x14ac:dyDescent="0.25"/>
    <row r="86" spans="1:6" s="10" customFormat="1" ht="13.5" thickBot="1" x14ac:dyDescent="0.25">
      <c r="A86" s="19" t="s">
        <v>17</v>
      </c>
      <c r="B86" s="20"/>
      <c r="C86" s="20"/>
      <c r="D86" s="30"/>
    </row>
  </sheetData>
  <mergeCells count="6">
    <mergeCell ref="A68:C68"/>
    <mergeCell ref="A1:E1"/>
    <mergeCell ref="D6:E6"/>
    <mergeCell ref="A19:C19"/>
    <mergeCell ref="A39:C39"/>
    <mergeCell ref="A54:C54"/>
  </mergeCells>
  <printOptions horizontalCentered="1"/>
  <pageMargins left="0.15748031496062992" right="0.23622047244094491" top="0.70866141732283472" bottom="0.35433070866141736" header="0.15748031496062992" footer="0.19685039370078741"/>
  <pageSetup paperSize="9" scale="85" orientation="portrait" r:id="rId1"/>
  <headerFooter alignWithMargins="0">
    <oddHeader>&amp;LServizio Risorse Umane - &amp;"Arial,Corsivo"Ufficio  Personale Convenzionato&amp;"Arial,Normale" &amp;R&amp;D</oddHeader>
    <oddFooter xml:space="preserve">&amp;CCO.CO.CO\COLLEGIO SINDACALE\PROSPETTO CALCOLO COMPENSI
</oddFooter>
  </headerFooter>
  <rowBreaks count="2" manualBreakCount="2">
    <brk id="47" max="5" man="1"/>
    <brk id="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Compensi Collegio Sindacale </vt:lpstr>
      <vt:lpstr>'Compensi Collegio Sindacale '!Area_stampa</vt:lpstr>
      <vt:lpstr>'Compensi Collegio Sindacale '!comp</vt:lpstr>
      <vt:lpstr>'Compensi Collegio Sindacale '!pres</vt:lpstr>
    </vt:vector>
  </TitlesOfParts>
  <Company>Legnano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Azienda Ospedaliera</dc:creator>
  <cp:lastModifiedBy>Utente Windows</cp:lastModifiedBy>
  <cp:lastPrinted>2019-07-15T07:21:26Z</cp:lastPrinted>
  <dcterms:created xsi:type="dcterms:W3CDTF">2005-05-19T11:30:48Z</dcterms:created>
  <dcterms:modified xsi:type="dcterms:W3CDTF">2019-07-17T09:46:26Z</dcterms:modified>
</cp:coreProperties>
</file>