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6" windowWidth="19416" windowHeight="8160" activeTab="2"/>
  </bookViews>
  <sheets>
    <sheet name="Foglio1" sheetId="2" r:id="rId1"/>
    <sheet name="Foglio3" sheetId="1" r:id="rId2"/>
    <sheet name="Foglio2" sheetId="3" r:id="rId3"/>
  </sheets>
  <externalReferences>
    <externalReference r:id="rId4"/>
  </externalReferences>
  <definedNames>
    <definedName name="_xlnm._FilterDatabase" localSheetId="2" hidden="1">Foglio2!$A$1:$C$111</definedName>
    <definedName name="_xlnm._FilterDatabase" localSheetId="1" hidden="1">Foglio3!$A$1:$Q$2121</definedName>
    <definedName name="_xlnm.Print_Area" localSheetId="2">Foglio2!$A$1:$C$111</definedName>
    <definedName name="CPV_MAIN">[1]CPV_MAIN!$A:$A</definedName>
    <definedName name="SI_NO">[1]HIDDEN_COMBO!$A$30:$A$31</definedName>
    <definedName name="TIPO_GARA">[1]HIDDEN_COMBO!$A$2:$A$12</definedName>
    <definedName name="_xlnm.Print_Titles" localSheetId="2">Foglio2!$1:$1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C101" i="3" l="1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39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3" i="3"/>
  <c r="C12" i="3"/>
  <c r="C11" i="3"/>
  <c r="C10" i="3"/>
  <c r="C9" i="3"/>
  <c r="C8" i="3"/>
  <c r="C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<sst xmlns="http://schemas.openxmlformats.org/spreadsheetml/2006/main" count="24187" uniqueCount="3813">
  <si>
    <t>Totale complessivo</t>
  </si>
  <si>
    <t>Gara non consorziata - 1° Trimestre 2016</t>
  </si>
  <si>
    <t>Gara non consorziata - 4° Trimestre 2016</t>
  </si>
  <si>
    <t>Gara non consorziata - 2° Trimestre 2017</t>
  </si>
  <si>
    <t>Gara non consorziata - 1° Trimestre 2018</t>
  </si>
  <si>
    <t>Gara non consorziata - 3° Trimestre 2016</t>
  </si>
  <si>
    <t>Gara non consorziata - 2° Trimestre 2016</t>
  </si>
  <si>
    <t>Gara non consorziata - 1° Trimestre 2017</t>
  </si>
  <si>
    <t>Gara non consorziata - 3° Trimestre 2017</t>
  </si>
  <si>
    <t>Gara non consorziata - 2° Trimestre 2018</t>
  </si>
  <si>
    <t>Gara non consorziata - 4° Trimestre 2018</t>
  </si>
  <si>
    <t>Gara consorziata - 1° Trimestre 2016</t>
  </si>
  <si>
    <t>SERVIZIO SPURGO - 925</t>
  </si>
  <si>
    <t>Gara consorziata - 1° Trimestre 2018</t>
  </si>
  <si>
    <t>SERVIZIO ARCHIVIAZIONE C.C. E DOCC AMM. - 925</t>
  </si>
  <si>
    <t>SERVIZIO ARCHIVIAZIONE C.C. E DOCC AMM. - 923</t>
  </si>
  <si>
    <t>Gara non consorziata - 4° Trimestre 2015</t>
  </si>
  <si>
    <t>Gara non consorziata - 4° Trimestre 2017</t>
  </si>
  <si>
    <t>Gara non consorziata - 3° Trimestre 2018</t>
  </si>
  <si>
    <t>Gara consorziata - 2° Trimestre 2017</t>
  </si>
  <si>
    <t>Gara consorziata - 2° Trimestre 2016</t>
  </si>
  <si>
    <t>fornitura xilolo (xilene) per Anatomia Patologica - 925</t>
  </si>
  <si>
    <t>fornitura xilolo (xilene) per Anatomia Patologica - 922</t>
  </si>
  <si>
    <t>Gara consorziata - 3° Trimestre 2016</t>
  </si>
  <si>
    <t>Gara consorziata - 4° Trimestre 2016</t>
  </si>
  <si>
    <t>FORNITURA DI UN SISTEMA PER LA SEMINA AUTOMATIZZATA DELLE PIASTRE - 925</t>
  </si>
  <si>
    <t>Fornitura di contenitori per campioni istologici - 922</t>
  </si>
  <si>
    <t>Durata prevista nuovo contratto
in mesi</t>
  </si>
  <si>
    <r>
      <t xml:space="preserve">OGGETTO del
FABBISOGNO </t>
    </r>
    <r>
      <rPr>
        <b/>
        <sz val="12"/>
        <color indexed="10"/>
        <rFont val="Calibri"/>
        <family val="2"/>
      </rPr>
      <t>(*)</t>
    </r>
  </si>
  <si>
    <t>DESCRIZIONE e NOTE del FABBISOGNO</t>
  </si>
  <si>
    <r>
      <t xml:space="preserve">Ambito merceologico </t>
    </r>
    <r>
      <rPr>
        <b/>
        <sz val="12"/>
        <color indexed="10"/>
        <rFont val="Calibri"/>
        <family val="2"/>
      </rPr>
      <t>(*)</t>
    </r>
  </si>
  <si>
    <r>
      <t xml:space="preserve">CPV </t>
    </r>
    <r>
      <rPr>
        <b/>
        <sz val="12"/>
        <color indexed="10"/>
        <rFont val="Calibri"/>
        <family val="2"/>
      </rPr>
      <t>(*)</t>
    </r>
  </si>
  <si>
    <t>Descrizione CPV</t>
  </si>
  <si>
    <t>Categoria settore specifico</t>
  </si>
  <si>
    <t>Desc. Categoria settore specifico</t>
  </si>
  <si>
    <t>Riferimento cod. prod.</t>
  </si>
  <si>
    <t>Copertura tramite convenzione ARCA/Consip</t>
  </si>
  <si>
    <t>Riferimento voce di costo</t>
  </si>
  <si>
    <r>
      <t xml:space="preserve">Modalità di approvvigionamento nuovo contratto </t>
    </r>
    <r>
      <rPr>
        <b/>
        <sz val="12"/>
        <color indexed="10"/>
        <rFont val="Calibri"/>
        <family val="2"/>
      </rPr>
      <t>(*)</t>
    </r>
  </si>
  <si>
    <t>Scadenza attuale contratto</t>
  </si>
  <si>
    <t>Eventuale ripetizione in mesi nuovo contratto</t>
  </si>
  <si>
    <r>
      <t xml:space="preserve">Valore annuale fabbisogno </t>
    </r>
    <r>
      <rPr>
        <b/>
        <sz val="12"/>
        <color indexed="10"/>
        <rFont val="Calibri"/>
        <family val="2"/>
      </rPr>
      <t>(*)</t>
    </r>
  </si>
  <si>
    <t>Ente capofila</t>
  </si>
  <si>
    <t>Enti
aggregati</t>
  </si>
  <si>
    <t>Forniture / servizi sanitari</t>
  </si>
  <si>
    <t>38434540-3</t>
  </si>
  <si>
    <t>Apparecchiature biomediche</t>
  </si>
  <si>
    <t>-</t>
  </si>
  <si>
    <t>No</t>
  </si>
  <si>
    <t>Acquisto</t>
  </si>
  <si>
    <t/>
  </si>
  <si>
    <t>701</t>
  </si>
  <si>
    <t>Dispositivi medici</t>
  </si>
  <si>
    <t>33190000-8</t>
  </si>
  <si>
    <t>Dispositivi e prodotti medici vari</t>
  </si>
  <si>
    <t>P90</t>
  </si>
  <si>
    <t>DISPOSITIVI PROTESICI IMPIANTABILI - VARI</t>
  </si>
  <si>
    <t>Si</t>
  </si>
  <si>
    <t>Convenzione ARCA</t>
  </si>
  <si>
    <t>705</t>
  </si>
  <si>
    <t>33141620-2</t>
  </si>
  <si>
    <t>Kit sanitari</t>
  </si>
  <si>
    <t>K02</t>
  </si>
  <si>
    <t>DISPOSITIVI PER ELETTROCHIRURGIA</t>
  </si>
  <si>
    <t>702</t>
  </si>
  <si>
    <t>33184100-4</t>
  </si>
  <si>
    <t>Protesi chirurgiche</t>
  </si>
  <si>
    <t>33141850-3</t>
  </si>
  <si>
    <t>Prodotti per l'igiene della bocca</t>
  </si>
  <si>
    <t>Q0399</t>
  </si>
  <si>
    <t>DISPOSITIVI PER OTORINOLARINGOIATRIA - ALTRI</t>
  </si>
  <si>
    <t>33100000-1</t>
  </si>
  <si>
    <t>Apparecchiature mediche</t>
  </si>
  <si>
    <t>V0899</t>
  </si>
  <si>
    <t>ATTREZZATURE DI SUPPORTO ALL'ATTIVITA' SANITARIA - ALTRE</t>
  </si>
  <si>
    <t>922</t>
  </si>
  <si>
    <t>L12</t>
  </si>
  <si>
    <t>STRUMENTARIO PLURIUSO PER CHIRURGIA MINI-INVASIVA</t>
  </si>
  <si>
    <t>Forniture / servizi</t>
  </si>
  <si>
    <t>22200000-2</t>
  </si>
  <si>
    <t>Quotidiani, riviste specializzate, periodici e settimanali</t>
  </si>
  <si>
    <t>708</t>
  </si>
  <si>
    <t>98300000-6</t>
  </si>
  <si>
    <t>Servizi vari</t>
  </si>
  <si>
    <t>925</t>
  </si>
  <si>
    <t>72320000-4</t>
  </si>
  <si>
    <t>Servizi di banche dati</t>
  </si>
  <si>
    <t>Noleggio</t>
  </si>
  <si>
    <t>33692000-7</t>
  </si>
  <si>
    <t>Soluzioni mediche</t>
  </si>
  <si>
    <t>34114100-0</t>
  </si>
  <si>
    <t>Autoveicoli di soccorso</t>
  </si>
  <si>
    <t>991</t>
  </si>
  <si>
    <t>48517000-5</t>
  </si>
  <si>
    <t>Pacchetti software IT</t>
  </si>
  <si>
    <t>48000000-8</t>
  </si>
  <si>
    <t>39150000-8</t>
  </si>
  <si>
    <t>Arredi ed attrezzature varie</t>
  </si>
  <si>
    <t>09120000-6</t>
  </si>
  <si>
    <t>Combustibili gassosi</t>
  </si>
  <si>
    <t>Convenzione Consip</t>
  </si>
  <si>
    <t>Z121702</t>
  </si>
  <si>
    <t>CONGELATORI PER PLASMA</t>
  </si>
  <si>
    <t>706</t>
  </si>
  <si>
    <t>33151000-3</t>
  </si>
  <si>
    <t>Presidi ed apparecchi per radioterapia</t>
  </si>
  <si>
    <t>Z1101</t>
  </si>
  <si>
    <t>STRUMENTAZIONE PER RADIOTERAPIA E RADIOCHIRURGIA</t>
  </si>
  <si>
    <t>709</t>
  </si>
  <si>
    <t>33111000-1</t>
  </si>
  <si>
    <t>Apparecchi radiologici</t>
  </si>
  <si>
    <t>Z12</t>
  </si>
  <si>
    <t>STRUMENTAZIONE PER ESPLORAZIONI FUNZIONALI ED INTERVENTI TERAPEUTICI</t>
  </si>
  <si>
    <t>707</t>
  </si>
  <si>
    <t>34144000-8</t>
  </si>
  <si>
    <t>Autoveicoli per usi speciali</t>
  </si>
  <si>
    <t>33168000-5</t>
  </si>
  <si>
    <t>Apparecchi per endoscopia e endochirurgia</t>
  </si>
  <si>
    <t>32571000-6</t>
  </si>
  <si>
    <t>Infrastrutture per comunicazioni</t>
  </si>
  <si>
    <t>Z120503</t>
  </si>
  <si>
    <t>ELETTROCARDIOGRAFI</t>
  </si>
  <si>
    <t>Z110490</t>
  </si>
  <si>
    <t>STRUMENTAZIONE VARIA PER ECOGRAFIA</t>
  </si>
  <si>
    <t>Farmaci</t>
  </si>
  <si>
    <t>33680000-0</t>
  </si>
  <si>
    <t>Articoli di farmacia</t>
  </si>
  <si>
    <t>A01</t>
  </si>
  <si>
    <t>STOMATOLOGICI</t>
  </si>
  <si>
    <t>39711100-0</t>
  </si>
  <si>
    <t>Frigoriferi e congelatori</t>
  </si>
  <si>
    <t>39370000-6</t>
  </si>
  <si>
    <t>Impianti idrici</t>
  </si>
  <si>
    <t>64212000-5</t>
  </si>
  <si>
    <t>Servizi di telefonia mobili</t>
  </si>
  <si>
    <t>Z120110</t>
  </si>
  <si>
    <t>STRUMENTAZIONE PER LASER-CHIRURGIA</t>
  </si>
  <si>
    <t>33760000-5</t>
  </si>
  <si>
    <t>Carta igienica, fazzoletti, asciugamani e tovaglioli</t>
  </si>
  <si>
    <t>72212450-8</t>
  </si>
  <si>
    <t>Servizi di programmazione di software di contabilizzazione del tempo o per le risorse umane</t>
  </si>
  <si>
    <t>42996110-8</t>
  </si>
  <si>
    <t>Maceratori per il trattamento di acque residue</t>
  </si>
  <si>
    <t>48180000-3</t>
  </si>
  <si>
    <t>Pacchetti software medici</t>
  </si>
  <si>
    <t>32323100-4</t>
  </si>
  <si>
    <t>Monitor a colori</t>
  </si>
  <si>
    <t>Z12120105</t>
  </si>
  <si>
    <t>FLUORANGIOGRAFI</t>
  </si>
  <si>
    <t>Z12011013</t>
  </si>
  <si>
    <t>LASER CHIRURGICO AD ARGON</t>
  </si>
  <si>
    <t>Z1202018001</t>
  </si>
  <si>
    <t>BRACCIO ROBOTIZZATO PER VIDEOENDOSCOPIO</t>
  </si>
  <si>
    <t>Z12020406</t>
  </si>
  <si>
    <t>VIDEOPROCESSORI</t>
  </si>
  <si>
    <t>Z12010801</t>
  </si>
  <si>
    <t>BISTURI AD ULTRASUONI</t>
  </si>
  <si>
    <t>Z12020508</t>
  </si>
  <si>
    <t>VIDEODUODENOSCOPI</t>
  </si>
  <si>
    <t>Z12020511</t>
  </si>
  <si>
    <t>VIDEOGASTROSCOPI</t>
  </si>
  <si>
    <t>31643100-6</t>
  </si>
  <si>
    <t>Acceleratori lineari</t>
  </si>
  <si>
    <t>30213000-5</t>
  </si>
  <si>
    <t>Computer personali</t>
  </si>
  <si>
    <t>Z11</t>
  </si>
  <si>
    <t>STRUMENTAZIONE PER BIOIMMAGINI E RADIOTERAPIA</t>
  </si>
  <si>
    <t>34351100-3</t>
  </si>
  <si>
    <t>Pneumatici per autoveicoli</t>
  </si>
  <si>
    <t>33162100-4</t>
  </si>
  <si>
    <t>Apparecchi per sala operatoria</t>
  </si>
  <si>
    <t>Z12030101</t>
  </si>
  <si>
    <t>SISTEMI PER ANESTESIA</t>
  </si>
  <si>
    <t>30200000-1</t>
  </si>
  <si>
    <t>Apparecchiature informatiche e forniture</t>
  </si>
  <si>
    <t>30121410-0</t>
  </si>
  <si>
    <t>Apparecchi fax-telefono</t>
  </si>
  <si>
    <t>18931100-5</t>
  </si>
  <si>
    <t>Zaini</t>
  </si>
  <si>
    <t>30236000-2</t>
  </si>
  <si>
    <t>Apparecchiatura informatica varia</t>
  </si>
  <si>
    <t>48900000-7</t>
  </si>
  <si>
    <t>Pacchetti software e sistemi informatici vari</t>
  </si>
  <si>
    <t>F0303</t>
  </si>
  <si>
    <t>KIT PER EMODIALISI</t>
  </si>
  <si>
    <t>09132000-3</t>
  </si>
  <si>
    <t>Benzina</t>
  </si>
  <si>
    <t>923</t>
  </si>
  <si>
    <t>30213100-6</t>
  </si>
  <si>
    <t>Computer portatili</t>
  </si>
  <si>
    <t>30199770-8</t>
  </si>
  <si>
    <t>Buoni pasto</t>
  </si>
  <si>
    <t>90910000-9</t>
  </si>
  <si>
    <t>Servizi di pulizia</t>
  </si>
  <si>
    <t>64210000-1</t>
  </si>
  <si>
    <t>Servizi telefonici e di trasmissione dati</t>
  </si>
  <si>
    <t>33690000-3</t>
  </si>
  <si>
    <t>Medicinali vari</t>
  </si>
  <si>
    <t>A01AD11</t>
  </si>
  <si>
    <t>VARI</t>
  </si>
  <si>
    <t>30199000-0</t>
  </si>
  <si>
    <t>Articoli di cancelleria ed altri articoli di carta</t>
  </si>
  <si>
    <t>30163100-0</t>
  </si>
  <si>
    <t>Carte per il rifornimento di carburante</t>
  </si>
  <si>
    <t>30144400-4</t>
  </si>
  <si>
    <t>Pedaggio automatico</t>
  </si>
  <si>
    <t>64200000-8</t>
  </si>
  <si>
    <t>Servizi di telecomunicazione</t>
  </si>
  <si>
    <t>72500000-0</t>
  </si>
  <si>
    <t>Servizi informatici</t>
  </si>
  <si>
    <t>Gara consorziata - 1° Trimestre 2017</t>
  </si>
  <si>
    <t>85143000-3</t>
  </si>
  <si>
    <t>Servizi di ambulanza</t>
  </si>
  <si>
    <t>704</t>
  </si>
  <si>
    <t>716</t>
  </si>
  <si>
    <t>717</t>
  </si>
  <si>
    <t>924</t>
  </si>
  <si>
    <t>K01</t>
  </si>
  <si>
    <t>DISPOSITIVI PER CHIRURGIA MINI-INVASIVA</t>
  </si>
  <si>
    <t>P900402</t>
  </si>
  <si>
    <t>PRODOTTI RIASSORBIBILI PER RIEMPIMENTO E RICOSTRUZIONE</t>
  </si>
  <si>
    <t>33169000-2</t>
  </si>
  <si>
    <t>Strumenti chirurgici</t>
  </si>
  <si>
    <t>98390000-3</t>
  </si>
  <si>
    <t>Altri servizi</t>
  </si>
  <si>
    <t>79713000-5</t>
  </si>
  <si>
    <t>Servizi di guardia</t>
  </si>
  <si>
    <t>G0380</t>
  </si>
  <si>
    <t>DISPOSITIVI PER ENDOSCOPIA DIGESTIVA - ACCESSORI</t>
  </si>
  <si>
    <t>33184300-6</t>
  </si>
  <si>
    <t>Protesi cardiache</t>
  </si>
  <si>
    <t>C0190</t>
  </si>
  <si>
    <t>DISPOSITIVI PER PROCEDURE VASCOLARI - VARI</t>
  </si>
  <si>
    <t>AGHI</t>
  </si>
  <si>
    <t>33141300-3</t>
  </si>
  <si>
    <t>Apparecchi per puntura e prelievo di sangue</t>
  </si>
  <si>
    <t>C0101010201</t>
  </si>
  <si>
    <t>AGHI CANNULA DI SICUREZZA CON VALVOLA DI INIEZIONE</t>
  </si>
  <si>
    <t>33141320-9</t>
  </si>
  <si>
    <t>Aghi per uso medico</t>
  </si>
  <si>
    <t>33140000-3</t>
  </si>
  <si>
    <t>Materiali medici</t>
  </si>
  <si>
    <t>24322500-2</t>
  </si>
  <si>
    <t>Alcol</t>
  </si>
  <si>
    <t>D07</t>
  </si>
  <si>
    <t>ALCOLI</t>
  </si>
  <si>
    <t>703</t>
  </si>
  <si>
    <t>33692200-9</t>
  </si>
  <si>
    <t>Prodotti per alimentazione parenterale</t>
  </si>
  <si>
    <t>A080102</t>
  </si>
  <si>
    <t>SACCHE E CONTENITORI PER ALIMENTAZIONE PARENTERALE</t>
  </si>
  <si>
    <t>15880000-0</t>
  </si>
  <si>
    <t>Prodotti nutritivi speciali</t>
  </si>
  <si>
    <t>Z110301</t>
  </si>
  <si>
    <t>SISTEMI PER ANGIOGRAFIA DIGITALE</t>
  </si>
  <si>
    <t>33696000-5</t>
  </si>
  <si>
    <t>Reagenti e mezzi di contrasto</t>
  </si>
  <si>
    <t>W01</t>
  </si>
  <si>
    <t>REAGENTI DIAGNOSTICI</t>
  </si>
  <si>
    <t>33631600-8</t>
  </si>
  <si>
    <t>Antisettici e disinfettanti</t>
  </si>
  <si>
    <t>D08</t>
  </si>
  <si>
    <t>ANTISETTICI E DISINFETTANTI</t>
  </si>
  <si>
    <t>W02</t>
  </si>
  <si>
    <t>STRUMENTAZIONE IVD</t>
  </si>
  <si>
    <t>39130000-2</t>
  </si>
  <si>
    <t>Mobili per uffici</t>
  </si>
  <si>
    <t>44316000-8</t>
  </si>
  <si>
    <t>Ferramenta</t>
  </si>
  <si>
    <t>66519200-3</t>
  </si>
  <si>
    <t>Servizi di assicurazione di impianti tecnici</t>
  </si>
  <si>
    <t>66515100-4</t>
  </si>
  <si>
    <t>Servizi di assicurazione contro gli incendi</t>
  </si>
  <si>
    <t>66515410-0</t>
  </si>
  <si>
    <t>Servizi di assicurazione contro le perdite finanziarie</t>
  </si>
  <si>
    <t>66516000-0</t>
  </si>
  <si>
    <t>Servizi di assicurazione di responsabilità civile</t>
  </si>
  <si>
    <t>66513100-0</t>
  </si>
  <si>
    <t>Servizi di assicurazione protezione legale</t>
  </si>
  <si>
    <t>50422000-9</t>
  </si>
  <si>
    <t>Servizi di riparazione e manutenzione di attrezzature chirurgiche</t>
  </si>
  <si>
    <t>72315100-7</t>
  </si>
  <si>
    <t>Servizi di assistenza per una rete di trasmissione dati</t>
  </si>
  <si>
    <t>50421200-4</t>
  </si>
  <si>
    <t>Servizi di riparazione e manutenzione di apparecchi per raggi X</t>
  </si>
  <si>
    <t>50421000-2</t>
  </si>
  <si>
    <t>Servizi di riparazione e manutenzione di attrezzature mediche</t>
  </si>
  <si>
    <t>50412000-6</t>
  </si>
  <si>
    <t>Servizi di riparazione e manutenzione di apparecchiature di collaudo</t>
  </si>
  <si>
    <t>72600000-6</t>
  </si>
  <si>
    <t>Servizi di consulenza e assistenza informatica</t>
  </si>
  <si>
    <t>32580000-2</t>
  </si>
  <si>
    <t>Apparecchiature per dati</t>
  </si>
  <si>
    <t>50312100-6</t>
  </si>
  <si>
    <t>Manutenzione e riparazione di calcolatori centrali</t>
  </si>
  <si>
    <t>33191000-5</t>
  </si>
  <si>
    <t>Apparecchi per la sterilizzazione, la disinfezione e l'igiene</t>
  </si>
  <si>
    <t>50334110-9</t>
  </si>
  <si>
    <t>Manutenzione di reti telefoniche</t>
  </si>
  <si>
    <t>V0804</t>
  </si>
  <si>
    <t>IMMOBILIZZATORI PER PAZIENTI (durante procedure diagnostiche o terapeutiche)</t>
  </si>
  <si>
    <t>79632000-3</t>
  </si>
  <si>
    <t>Servizi di formazione del personale</t>
  </si>
  <si>
    <t>85100000-0</t>
  </si>
  <si>
    <t>Servizi sanitari</t>
  </si>
  <si>
    <t>T04</t>
  </si>
  <si>
    <t>AUSILI PER INCONTINENZA</t>
  </si>
  <si>
    <t>33141621-9</t>
  </si>
  <si>
    <t>Prodotti per l'incontinenza</t>
  </si>
  <si>
    <t>T040101</t>
  </si>
  <si>
    <t>PANNOLONI (N.T.COD.En ISO 0930)</t>
  </si>
  <si>
    <t>V08</t>
  </si>
  <si>
    <t>ATTREZZATURE DI SUPPORTO ALL'ATTIVITA' SANITARIA</t>
  </si>
  <si>
    <t>33196200-2</t>
  </si>
  <si>
    <t>Ausili per disabili</t>
  </si>
  <si>
    <t>33771100-6</t>
  </si>
  <si>
    <t>Assorbenti e tamponi igienici</t>
  </si>
  <si>
    <t>M05</t>
  </si>
  <si>
    <t>CEROTTI</t>
  </si>
  <si>
    <t>A99</t>
  </si>
  <si>
    <t>DISPOSITIVI DA SOMMINISTRAZIONE, PRELIEVO E RACCOLTA - ALTRI</t>
  </si>
  <si>
    <t>L04AB02</t>
  </si>
  <si>
    <t>INFLIXIMAB</t>
  </si>
  <si>
    <t>22455100-5</t>
  </si>
  <si>
    <t>Braccialetti di identità</t>
  </si>
  <si>
    <t>66518000-4</t>
  </si>
  <si>
    <t>Servizi di mediatori e agenti di assicurazione</t>
  </si>
  <si>
    <t>Forniture / servizi ferroviari</t>
  </si>
  <si>
    <t>55510000-8</t>
  </si>
  <si>
    <t>Servizi di mensa</t>
  </si>
  <si>
    <t>30192700-8</t>
  </si>
  <si>
    <t>Cancelleria</t>
  </si>
  <si>
    <t>33141220-8</t>
  </si>
  <si>
    <t>Cannule</t>
  </si>
  <si>
    <t>C010380</t>
  </si>
  <si>
    <t>CANNULE PER ACCESSO ARTERIOSO - ACCESSORI</t>
  </si>
  <si>
    <t>48219300-9</t>
  </si>
  <si>
    <t>Pacchetti software di amministrazione</t>
  </si>
  <si>
    <t>09344000-2</t>
  </si>
  <si>
    <t>Radioisotopi</t>
  </si>
  <si>
    <t>09133000-0</t>
  </si>
  <si>
    <t>Gas di petrolio liquefatto (GPL)</t>
  </si>
  <si>
    <t>Z12080101</t>
  </si>
  <si>
    <t>MONITOR FETALI</t>
  </si>
  <si>
    <t>30197642-8</t>
  </si>
  <si>
    <t>Carta per fotocopie e carta xerografica</t>
  </si>
  <si>
    <t>30197641-1</t>
  </si>
  <si>
    <t>Carta termografica</t>
  </si>
  <si>
    <t>Z1302</t>
  </si>
  <si>
    <t>CARTE PER REGISTRAZIONE DIAGNOSTICA</t>
  </si>
  <si>
    <t>A0499</t>
  </si>
  <si>
    <t>FILTRI PER SOLUZIONI - ALTRI</t>
  </si>
  <si>
    <t>G03010199</t>
  </si>
  <si>
    <t>CATETERI A PALLONCINO PER ENDOSCOPIA DIGESTIVA - ALTRI</t>
  </si>
  <si>
    <t>33172000-6</t>
  </si>
  <si>
    <t>Apparecchi per anestesia e rianimazione</t>
  </si>
  <si>
    <t>C010402020199</t>
  </si>
  <si>
    <t>CATETERI DILATATORI PER PTA - ALTRI</t>
  </si>
  <si>
    <t>C019004</t>
  </si>
  <si>
    <t>SISTEMI DI MONITORAGGIO CARDIOVASCOLARE</t>
  </si>
  <si>
    <t>33141200-2</t>
  </si>
  <si>
    <t>Cateteri</t>
  </si>
  <si>
    <t>C0101</t>
  </si>
  <si>
    <t>CATETERI VENOSI PERIFERICI</t>
  </si>
  <si>
    <t>A060201</t>
  </si>
  <si>
    <t>CATETERI E KIT PER DRENAGGI ESTERNI (ASCESSI, BILIARI, CISTI)</t>
  </si>
  <si>
    <t>79132000-8</t>
  </si>
  <si>
    <t>Servizi di certificazione</t>
  </si>
  <si>
    <t>A060304</t>
  </si>
  <si>
    <t>DISPOSITIVI PER LA RACCOLTA INTRAOPERATORIA DEI LIQUIDI ASPIRATI</t>
  </si>
  <si>
    <t>G03</t>
  </si>
  <si>
    <t>DISPOSITIVI PER ENDOSCOPIA DIGESTIVA</t>
  </si>
  <si>
    <t>H0202020201</t>
  </si>
  <si>
    <t>SUTURATRICI CIRCOLARI CURVE MONOUSO PER CHIRURGIA APERTA</t>
  </si>
  <si>
    <t>Z1202</t>
  </si>
  <si>
    <t>STRUMENTAZIONE PER ENDOSCOPIA E CHIRURGIA MINI-INVASIVA</t>
  </si>
  <si>
    <t>55410000-7</t>
  </si>
  <si>
    <t>Servizi di gestione bar</t>
  </si>
  <si>
    <t>Concessioni</t>
  </si>
  <si>
    <t>98351000-8</t>
  </si>
  <si>
    <t>Servizi di gestione di parcheggi</t>
  </si>
  <si>
    <t>42933000-5</t>
  </si>
  <si>
    <t>Distributori automatici</t>
  </si>
  <si>
    <t>45259100-8</t>
  </si>
  <si>
    <t>Riparazione e manutenzione di impianti per il trattamento acque reflue</t>
  </si>
  <si>
    <t>72000000-5</t>
  </si>
  <si>
    <t>72315200-8</t>
  </si>
  <si>
    <t>Servizi di gestione di reti di trasmissione dati</t>
  </si>
  <si>
    <t>72514000-1</t>
  </si>
  <si>
    <t>Servizi di gestione di attrezzature informatiche</t>
  </si>
  <si>
    <t>33130000-0</t>
  </si>
  <si>
    <t>Strumenti e dispositivi odontoiatrici e di sottospecialità</t>
  </si>
  <si>
    <t>Q01</t>
  </si>
  <si>
    <t>DISPOSITIVI PER ODONTOIATRIA</t>
  </si>
  <si>
    <t>90513000-6</t>
  </si>
  <si>
    <t>Servizi di trattamento e smaltimento di rifiuti urbani e domestici non pericolosi</t>
  </si>
  <si>
    <t>66510000-8</t>
  </si>
  <si>
    <t>Servizi assicurativi</t>
  </si>
  <si>
    <t>72150000-1</t>
  </si>
  <si>
    <t>Servizi di consulenza per verifiche di sistemi informatici e servizi di consulenza per attrezzature informatiche</t>
  </si>
  <si>
    <t>Z12011301</t>
  </si>
  <si>
    <t>APPARECCHIATURE PER LAVAGGIO E DISINFEZIONE</t>
  </si>
  <si>
    <t>22810000-1</t>
  </si>
  <si>
    <t>Registri in carta o cartone</t>
  </si>
  <si>
    <t>30125100-2</t>
  </si>
  <si>
    <t>Cartucce di toner</t>
  </si>
  <si>
    <t>85111500-5</t>
  </si>
  <si>
    <t>Servizi ospedalieri di assistenza psichiatrica</t>
  </si>
  <si>
    <t>S9099</t>
  </si>
  <si>
    <t>PRODOTTI PER STERILIZZAZIONE - ALTRI</t>
  </si>
  <si>
    <t>55321000-6</t>
  </si>
  <si>
    <t>Servizi di preparazione pasti</t>
  </si>
  <si>
    <t>38341200-9</t>
  </si>
  <si>
    <t>Dosimetri di radiazioni</t>
  </si>
  <si>
    <t>Z119002</t>
  </si>
  <si>
    <t>DOSIMETRI</t>
  </si>
  <si>
    <t>50410000-2</t>
  </si>
  <si>
    <t>Servizi di riparazione e manutenzione di apparecchiature di misurazione, collaudo e prova</t>
  </si>
  <si>
    <t>64215000-6</t>
  </si>
  <si>
    <t>Servizi telefonici IP</t>
  </si>
  <si>
    <t>85140000-2</t>
  </si>
  <si>
    <t>Vari servizi sanitari</t>
  </si>
  <si>
    <t>79530000-8</t>
  </si>
  <si>
    <t>Servizi di traduzione</t>
  </si>
  <si>
    <t>33141000-0</t>
  </si>
  <si>
    <t>Materiali medici non chimici di consumo monouso e materiale di consumo ematologico</t>
  </si>
  <si>
    <t>T030501</t>
  </si>
  <si>
    <t>COPERTURE IGIENICHE PER SALE OPERATORIE E SALE VISITA</t>
  </si>
  <si>
    <t>Z12030501</t>
  </si>
  <si>
    <t>DEFIBRILLATORI SEMI-AUTOMATICI</t>
  </si>
  <si>
    <t>33182100-0</t>
  </si>
  <si>
    <t>Defibrillatore cardiaco</t>
  </si>
  <si>
    <t>J99</t>
  </si>
  <si>
    <t>DISPOSITIVI IMPIANTABILI ATTIVI - ALTRI</t>
  </si>
  <si>
    <t>A0301</t>
  </si>
  <si>
    <t>DEFLUSSORI</t>
  </si>
  <si>
    <t>Z12030301</t>
  </si>
  <si>
    <t>POMPE D'INFUSIONE</t>
  </si>
  <si>
    <t>90921000-9</t>
  </si>
  <si>
    <t>Servizi di disinfezione e disinfestazione</t>
  </si>
  <si>
    <t>15000000-8</t>
  </si>
  <si>
    <t>39143121-0</t>
  </si>
  <si>
    <t>Guardaroba</t>
  </si>
  <si>
    <t>33124110-9</t>
  </si>
  <si>
    <t>Sistemi diagnostici</t>
  </si>
  <si>
    <t>A020201</t>
  </si>
  <si>
    <t>SIRINGHE DA INFUSIONE PLURIUSO</t>
  </si>
  <si>
    <t>D08A</t>
  </si>
  <si>
    <t>33141121-4</t>
  </si>
  <si>
    <t>Suture chirurgiche</t>
  </si>
  <si>
    <t>H01</t>
  </si>
  <si>
    <t>SUTURE CHIRURGICHE</t>
  </si>
  <si>
    <t>33123000-8</t>
  </si>
  <si>
    <t>Apparecchi cardiovascolari</t>
  </si>
  <si>
    <t>C90</t>
  </si>
  <si>
    <t>DISPOSITIVI PER APPARATO CARDIOCIRCOLATORIO - VARI</t>
  </si>
  <si>
    <t>18424300-0</t>
  </si>
  <si>
    <t>Guanti monouso</t>
  </si>
  <si>
    <t>T01</t>
  </si>
  <si>
    <t>GUANTI (ESCLUSI I DISPOSITIVI DI PROTEZIONE INDIVIDUALE DPI - D.Lgs. 475/92)</t>
  </si>
  <si>
    <t>W050102</t>
  </si>
  <si>
    <t>DISPOSITIVI PER RACCOLTA DI URINA</t>
  </si>
  <si>
    <t>C0104</t>
  </si>
  <si>
    <t>DISPOSITIVI PER ANGIOGRAFIA ED EMODINAMICA</t>
  </si>
  <si>
    <t>33158210-7</t>
  </si>
  <si>
    <t>Stimolatori</t>
  </si>
  <si>
    <t>J0201</t>
  </si>
  <si>
    <t>NEUROSTIMOLATORI CEREBRALI</t>
  </si>
  <si>
    <t>Q0204</t>
  </si>
  <si>
    <t>DISPOSITIVI PER VITRECTOMIA</t>
  </si>
  <si>
    <t>C020199</t>
  </si>
  <si>
    <t>DISPOSITIVI PER ELETTROFISIOLOGIA CARDIACA E MAPPAGGIO - ALTRI</t>
  </si>
  <si>
    <t>Z12020802</t>
  </si>
  <si>
    <t>VIDEOBRONCOSCOPI</t>
  </si>
  <si>
    <t>V028099</t>
  </si>
  <si>
    <t>DISPOSITIVI PER NEONATOLOGIA E PEDIATRIA - ACCESSORI ALTRI</t>
  </si>
  <si>
    <t>V90</t>
  </si>
  <si>
    <t>DISPOSITIVI NON COMPRESI NELLE CLASSI PRECEDENTI - VARI</t>
  </si>
  <si>
    <t>V9099</t>
  </si>
  <si>
    <t>DISPOSITIVI NON COMPRESI NELLE CLASSI PRECEDENTI - ALTRI</t>
  </si>
  <si>
    <t>C99</t>
  </si>
  <si>
    <t>DISPOSITIVI PER APPARATO CARDIOCIRCOLATORIO - ALTRI</t>
  </si>
  <si>
    <t>Y030399</t>
  </si>
  <si>
    <t>AUSILI PER TERAPIA RESPIRATORIA - ALTRI</t>
  </si>
  <si>
    <t>R01</t>
  </si>
  <si>
    <t>DISPOSITIVI PER INTUBAZIONE</t>
  </si>
  <si>
    <t>A100101</t>
  </si>
  <si>
    <t>SACCHE PER COLOSTOMIA (N.T.COD. En ISO 091804)</t>
  </si>
  <si>
    <t>C0201</t>
  </si>
  <si>
    <t>DISPOSITIVI PER ELETTROFISIOLOGIA CARDIACA E MAPPAGGIO</t>
  </si>
  <si>
    <t>U90</t>
  </si>
  <si>
    <t>DISPOSITIVI PER APPARATO UROGENITALE - VARI</t>
  </si>
  <si>
    <t>M90</t>
  </si>
  <si>
    <t>DISPOSITIVI PER MEDICAZIONE - VARI</t>
  </si>
  <si>
    <t>W0106010101</t>
  </si>
  <si>
    <t>FIBROSI CISTICA</t>
  </si>
  <si>
    <t>U089008</t>
  </si>
  <si>
    <t>ALTRI DISPOSITIVI PER CONTRACCEZIONE FEMMINILE</t>
  </si>
  <si>
    <t>33696500-0</t>
  </si>
  <si>
    <t>Reattivi per laboratorio</t>
  </si>
  <si>
    <t>A06</t>
  </si>
  <si>
    <t>DISPOSITIVI DI DRENAGGIO E RACCOLTA LIQUIDI</t>
  </si>
  <si>
    <t>U0890</t>
  </si>
  <si>
    <t>DISPOSITIVI PER GINECOLOGIA - VARI</t>
  </si>
  <si>
    <t>K01010105</t>
  </si>
  <si>
    <t>TROCAR SPECIALI MONOUSO</t>
  </si>
  <si>
    <t>R90</t>
  </si>
  <si>
    <t>DISPOSITIVI PER APPARATO RESPIRATORIO E ANESTESIA - VARI</t>
  </si>
  <si>
    <t>33170000-2</t>
  </si>
  <si>
    <t>Anestesia e rianimazione</t>
  </si>
  <si>
    <t>33160000-9</t>
  </si>
  <si>
    <t>Tecnica operatoria</t>
  </si>
  <si>
    <t>Z120190</t>
  </si>
  <si>
    <t>STRUMENTAZIONE VARIA PER CHIRURGIA GENERALE E MULTIDISCIPLINARE</t>
  </si>
  <si>
    <t>J01010102</t>
  </si>
  <si>
    <t>PACE MAKER MONOCAMERALI CON SENSORE (SR)</t>
  </si>
  <si>
    <t>L030101</t>
  </si>
  <si>
    <t>CANNULE CHIRURGICHE DA ASPIRAZIONE E LAVAGGIO</t>
  </si>
  <si>
    <t>R02010199</t>
  </si>
  <si>
    <t>CIRCUITI RESPIRATORI STANDARD - ALTRI</t>
  </si>
  <si>
    <t>G99</t>
  </si>
  <si>
    <t>DISPOSITIVI PER APPARATO GASTROINTESTINALE - ALTRI</t>
  </si>
  <si>
    <t>C020104</t>
  </si>
  <si>
    <t>ELETTROCATETERI MULTIPOLARI PER ARITMOLOGIA</t>
  </si>
  <si>
    <t>G0301</t>
  </si>
  <si>
    <t>DISPOSITIVI PER DILATAZIONE ENDOSCOPICA DELLE VIE DIGERENTI</t>
  </si>
  <si>
    <t>A080201</t>
  </si>
  <si>
    <t>SACCHE E CONTENITORI PER POMPA INFUSIONALE</t>
  </si>
  <si>
    <t>G0205</t>
  </si>
  <si>
    <t>DISPOSITIVI PER IL TRATTAMENTO CHIRURGICO DELL'OBESITA'</t>
  </si>
  <si>
    <t>V06</t>
  </si>
  <si>
    <t>DISPOSITIVI PER SIMULAZIONE DI PROCEDURE CLINICHE</t>
  </si>
  <si>
    <t>M04</t>
  </si>
  <si>
    <t>MEDICAZIONI SPECIALI</t>
  </si>
  <si>
    <t>A060303</t>
  </si>
  <si>
    <t>SISTEMI E SACCHE DI RACCOLTA URINA</t>
  </si>
  <si>
    <t>J020101</t>
  </si>
  <si>
    <t>NEUROSTIMOLATORI PER LA TERAPIA DEL MORBO DI PARKINSON</t>
  </si>
  <si>
    <t>Q02</t>
  </si>
  <si>
    <t>DISPOSITIVI PER OFTALMOLOGIA</t>
  </si>
  <si>
    <t>33122000-1</t>
  </si>
  <si>
    <t>Attrezzature per oftalmologia</t>
  </si>
  <si>
    <t>P09</t>
  </si>
  <si>
    <t>PROTESI ORTOPEDICHE E MEZZI PER OSTEOSINTESI E SINTESI TENDINEO-LEGAMENTOSA</t>
  </si>
  <si>
    <t>P0990</t>
  </si>
  <si>
    <t>PROTESI ORTOPEDICHE - VARIE</t>
  </si>
  <si>
    <t>L05</t>
  </si>
  <si>
    <t>STRUMENTARIO PER OSTETRICIA E GINECOLOGIA</t>
  </si>
  <si>
    <t>35113410-6</t>
  </si>
  <si>
    <t>Indumenti di protezione contro agenti chimici o biologici</t>
  </si>
  <si>
    <t>R020202</t>
  </si>
  <si>
    <t>CATETERI MOUNT GIREVOLI</t>
  </si>
  <si>
    <t>S010199</t>
  </si>
  <si>
    <t>BUSTE PER STERILIZZAZIONE - ALTRE</t>
  </si>
  <si>
    <t>A100199</t>
  </si>
  <si>
    <t>SISTEMI PER STOMIA MONOPEZZO - ALTRI</t>
  </si>
  <si>
    <t>Z1204021602</t>
  </si>
  <si>
    <t>MICROINFUSORI PORTATILI PER LA TERAPIA DEL DOLORE</t>
  </si>
  <si>
    <t>R03</t>
  </si>
  <si>
    <t>MASCHERE E PALLONI RESPIRATORI MONOUSO E PLURIUSO</t>
  </si>
  <si>
    <t>H020301040102</t>
  </si>
  <si>
    <t>SUTURATRICI LINEARI RETTE MONOPAZIENTE CON LAMA PER LAPAROSCOPIA</t>
  </si>
  <si>
    <t>33171200-1</t>
  </si>
  <si>
    <t>Strumenti per rianimazione</t>
  </si>
  <si>
    <t>33141125-2</t>
  </si>
  <si>
    <t>Materiale per suture chirurgiche</t>
  </si>
  <si>
    <t>H02</t>
  </si>
  <si>
    <t>SUTURATRICI MECCANICHE</t>
  </si>
  <si>
    <t>W0101</t>
  </si>
  <si>
    <t>CHIMICA CLINICA</t>
  </si>
  <si>
    <t>33141600-6</t>
  </si>
  <si>
    <t>Recipienti e sacche di raccolta, materiale di drenaggio</t>
  </si>
  <si>
    <t>A0601</t>
  </si>
  <si>
    <t>SISTEMI DI DRENAGGIO CHIRURGICO</t>
  </si>
  <si>
    <t>A0601010401</t>
  </si>
  <si>
    <t>DRENAGGI TORACICI (RETTI ED ANGOLATI)</t>
  </si>
  <si>
    <t>Z110401</t>
  </si>
  <si>
    <t>ECOTOMOGRAFI</t>
  </si>
  <si>
    <t>Z12010902</t>
  </si>
  <si>
    <t>ELETTROBISTURI PER USO GENERALE</t>
  </si>
  <si>
    <t>31711140-6</t>
  </si>
  <si>
    <t>Elettrodi</t>
  </si>
  <si>
    <t>K020199</t>
  </si>
  <si>
    <t>DISPOSITIVI MONO- E BIPOLARI - ALTRI</t>
  </si>
  <si>
    <t>Gara consorziata - 4° Trimestre 2017</t>
  </si>
  <si>
    <t>L1806</t>
  </si>
  <si>
    <t>ELETTRODI PLURIUSO PER ELETTROCHIRURGIA</t>
  </si>
  <si>
    <t>Z12101102</t>
  </si>
  <si>
    <t>SISTEMI PER POSIZIONAMENTO ELETTRODI DI STIMOLAZIONE CEREBRALE</t>
  </si>
  <si>
    <t>Gara consorziata - 3° Trimestre 2017</t>
  </si>
  <si>
    <t>C020501</t>
  </si>
  <si>
    <t>ELETTRODI PER E.C.G.</t>
  </si>
  <si>
    <t>K02010103</t>
  </si>
  <si>
    <t>ELETTRODI MONOUSO PER ELETTROCHIRURGIA</t>
  </si>
  <si>
    <t>W0201040185</t>
  </si>
  <si>
    <t>EMOGASANALIZZATORI - MATERIALI SPECIFICI</t>
  </si>
  <si>
    <t>33141127-6</t>
  </si>
  <si>
    <t>Emostatici riassorbibili</t>
  </si>
  <si>
    <t>M040599</t>
  </si>
  <si>
    <t>DISPOSITIVI EMOSTATICI - ALTRI</t>
  </si>
  <si>
    <t>P070401</t>
  </si>
  <si>
    <t>ENDOPROTESI VASCOLARI</t>
  </si>
  <si>
    <t>33184200-5</t>
  </si>
  <si>
    <t>Protesi vascolari</t>
  </si>
  <si>
    <t>P0704</t>
  </si>
  <si>
    <t>ENDOPROTESI VASCOLARI E CARDIACHE</t>
  </si>
  <si>
    <t>P0701</t>
  </si>
  <si>
    <t>PROTESI VASCOLARI</t>
  </si>
  <si>
    <t>65310000-9</t>
  </si>
  <si>
    <t>Erogazione di energia elettrica</t>
  </si>
  <si>
    <t>Z12020607</t>
  </si>
  <si>
    <t>VIDEOENTEROSCOPI</t>
  </si>
  <si>
    <t>85145000-7</t>
  </si>
  <si>
    <t>Servizi prestati da laboratori medici</t>
  </si>
  <si>
    <t>P06</t>
  </si>
  <si>
    <t>PROTESI MAMMARIE</t>
  </si>
  <si>
    <t>V01AA</t>
  </si>
  <si>
    <t>ESTRATTI ALLERGENICI</t>
  </si>
  <si>
    <t>33662100-9</t>
  </si>
  <si>
    <t>Prodotti oftalmologici</t>
  </si>
  <si>
    <t>Z1212020701</t>
  </si>
  <si>
    <t>FACOEMULSIFICATORI</t>
  </si>
  <si>
    <t>L160303</t>
  </si>
  <si>
    <t>SET DI STRUMENTARI DIAGNOSTICI COMBINATI PER ORL E OCULISTICA</t>
  </si>
  <si>
    <t>J05AE14</t>
  </si>
  <si>
    <t>SIMEPREVIR </t>
  </si>
  <si>
    <t>L03AA02</t>
  </si>
  <si>
    <t>FILGRASTIM</t>
  </si>
  <si>
    <t>L03A</t>
  </si>
  <si>
    <t>IMMUNOSTIMOLANTI</t>
  </si>
  <si>
    <t>A01AD</t>
  </si>
  <si>
    <t>ALTRE SOSTANZE PER IL TRATTAMENTO ORALE LOCALE</t>
  </si>
  <si>
    <t>33600000-6</t>
  </si>
  <si>
    <t>Prodotti farmaceutici</t>
  </si>
  <si>
    <t>A02</t>
  </si>
  <si>
    <t>FARMACI PER DISTURBI CORRELATI ALL'ACIDITA'</t>
  </si>
  <si>
    <t>C01C</t>
  </si>
  <si>
    <t>STIMOLANTI CARDIACI, ESCLUSI I GLICOSIDI CARDIACI</t>
  </si>
  <si>
    <t>J05AX15</t>
  </si>
  <si>
    <t>SOFOSBUVIR</t>
  </si>
  <si>
    <t>33651400-2</t>
  </si>
  <si>
    <t>Antivirali per uso sistemico</t>
  </si>
  <si>
    <t>J05AX</t>
  </si>
  <si>
    <t>ALTRI ANTIVIRALI</t>
  </si>
  <si>
    <t>R05FB01</t>
  </si>
  <si>
    <t>SEDATIVI DELLA TOSSE E MUCOLITICI</t>
  </si>
  <si>
    <t>A16</t>
  </si>
  <si>
    <t>ALTRI FARMACI DELL'APPARATO GASTROINTEST. E DEL METABOLISMO</t>
  </si>
  <si>
    <t>A03</t>
  </si>
  <si>
    <t>FARMACI PER DISTURBI DELLA FUNZIONE GASTROINTESTINALE</t>
  </si>
  <si>
    <t>B02BD02</t>
  </si>
  <si>
    <t>FATTORE VIII DI COAGULAZIONE</t>
  </si>
  <si>
    <t>33693300-7</t>
  </si>
  <si>
    <t>Trattamenti per dipendenze</t>
  </si>
  <si>
    <t>N07XX04</t>
  </si>
  <si>
    <t>SODIO OXIBATO</t>
  </si>
  <si>
    <t>B03XA03</t>
  </si>
  <si>
    <t>METOSSIPOLIETILENGLICOLE-EPOETINA BETA</t>
  </si>
  <si>
    <t>B01AC09</t>
  </si>
  <si>
    <t>EPOPROSTENOLO</t>
  </si>
  <si>
    <t>33610000-9</t>
  </si>
  <si>
    <t>Medicinali per il tubo digestivo e il metabolismo</t>
  </si>
  <si>
    <t>L04AA25</t>
  </si>
  <si>
    <t>ECULIZUMAB</t>
  </si>
  <si>
    <t>B02BD10</t>
  </si>
  <si>
    <t>FATTORE DI VON WILLEBRAND</t>
  </si>
  <si>
    <t>L04AA34</t>
  </si>
  <si>
    <t>ALEMTUZUMAB</t>
  </si>
  <si>
    <t>M09AX</t>
  </si>
  <si>
    <t>ALTRI FARMACI PER LE AFFEZIONI DEL SISTEMA MUSCOLO-SCHELETRI</t>
  </si>
  <si>
    <t>A16AX06</t>
  </si>
  <si>
    <t>MIGLUSTAT</t>
  </si>
  <si>
    <t>A08</t>
  </si>
  <si>
    <t>FARMACI CONTRO L'OBESITA', ESCLUSI I PRODOTTI DIETETICI</t>
  </si>
  <si>
    <t>A03AE</t>
  </si>
  <si>
    <t>FARMACI CHE AGISCONO SUI RECETTORI DELLA SEROTONINA</t>
  </si>
  <si>
    <t>L01XC02</t>
  </si>
  <si>
    <t>RITUXIMAB</t>
  </si>
  <si>
    <t>L01XC16</t>
  </si>
  <si>
    <t>DINUTUXIMAB </t>
  </si>
  <si>
    <t>L01XC</t>
  </si>
  <si>
    <t>ANTICORPI MONOCLONALI</t>
  </si>
  <si>
    <t>L04AX05</t>
  </si>
  <si>
    <t>PIRFENIDONE</t>
  </si>
  <si>
    <t>D02BB02</t>
  </si>
  <si>
    <t>AFAMELANOTIDE </t>
  </si>
  <si>
    <t>Z12029006</t>
  </si>
  <si>
    <t>FIBROSCOPI PER INTUBAZIONE</t>
  </si>
  <si>
    <t>H90</t>
  </si>
  <si>
    <t>DISPOSITIVI DA SUTURA - VARI</t>
  </si>
  <si>
    <t>33181200-4</t>
  </si>
  <si>
    <t>Filtri per dialisi</t>
  </si>
  <si>
    <t>F9099</t>
  </si>
  <si>
    <t>DISPOSITIVI PER DIALISI - ALTRI</t>
  </si>
  <si>
    <t>R02</t>
  </si>
  <si>
    <t>CIRCUITI RESPIRATORI E CATETERI MOUNT</t>
  </si>
  <si>
    <t>33162200-5</t>
  </si>
  <si>
    <t>Strumenti per sala operatoria</t>
  </si>
  <si>
    <t>33194110-0</t>
  </si>
  <si>
    <t>Pompe per infusione</t>
  </si>
  <si>
    <t>33141310-6</t>
  </si>
  <si>
    <t>Siringhe</t>
  </si>
  <si>
    <t>A0201</t>
  </si>
  <si>
    <t>SIRINGHE MONOUSO</t>
  </si>
  <si>
    <t>33692300-0</t>
  </si>
  <si>
    <t>Alimenti enterali</t>
  </si>
  <si>
    <t>A030403</t>
  </si>
  <si>
    <t>KIT PER NUTRIZIONE ENTERALE</t>
  </si>
  <si>
    <t>D01</t>
  </si>
  <si>
    <t>ALDEIDI</t>
  </si>
  <si>
    <t>39360000-3</t>
  </si>
  <si>
    <t>Attrezzature di sigillatura</t>
  </si>
  <si>
    <t>W0501</t>
  </si>
  <si>
    <t>DISPOSITIVI PER RACCOLTA DI CAMPIONI</t>
  </si>
  <si>
    <t>711</t>
  </si>
  <si>
    <t>715</t>
  </si>
  <si>
    <t>C01</t>
  </si>
  <si>
    <t>DISPOSITIVI PER SISTEMA ARTERO-VENOSO</t>
  </si>
  <si>
    <t>C01040102</t>
  </si>
  <si>
    <t>DISPOSITIVI PER ANGIOGRAFIA CORONARICA INTERVENTISTICA</t>
  </si>
  <si>
    <t>33141114-2</t>
  </si>
  <si>
    <t>Garza per medicazione</t>
  </si>
  <si>
    <t>33692600-3</t>
  </si>
  <si>
    <t>Soluzioni galeniche</t>
  </si>
  <si>
    <t>P07040201</t>
  </si>
  <si>
    <t>STENT CORONARICI</t>
  </si>
  <si>
    <t>32354110-3</t>
  </si>
  <si>
    <t>Pellicole radiografiche</t>
  </si>
  <si>
    <t>Z130106</t>
  </si>
  <si>
    <t>PELLICOLE PER RIPRODUZIONE TERMICA A SECCO</t>
  </si>
  <si>
    <t>Y180999</t>
  </si>
  <si>
    <t>SEGGIOLONI/SISTEMI DI POSTURA/AUSILI PER LA POSIZIONE SEDUTA - ALTRI</t>
  </si>
  <si>
    <t>30192113-6</t>
  </si>
  <si>
    <t>Cartucce di inchiostro</t>
  </si>
  <si>
    <t>71314000-2</t>
  </si>
  <si>
    <t>Servizi energetici e affini</t>
  </si>
  <si>
    <t>33141625-7</t>
  </si>
  <si>
    <t>Materiale diagnostico</t>
  </si>
  <si>
    <t>24950000-8</t>
  </si>
  <si>
    <t>Prodotti chimici speciali</t>
  </si>
  <si>
    <t>V9007</t>
  </si>
  <si>
    <t>LUBRIFICANTI STERILI PER APPARECCHIATURE</t>
  </si>
  <si>
    <t>D99</t>
  </si>
  <si>
    <t>DISINFETTANTI E ANTISETTICI - ALTRI</t>
  </si>
  <si>
    <t>G02060199</t>
  </si>
  <si>
    <t>SONDE PER DIAGNOSTICA GASTRO-DUDENALE - ALTRE</t>
  </si>
  <si>
    <t>Z120705</t>
  </si>
  <si>
    <t>SISTEMI DI DIAGNOSI DELL'APPARATO DIGERENTE A CAPSULA DEGLUTIBILE</t>
  </si>
  <si>
    <t>09130000-9</t>
  </si>
  <si>
    <t>Petrolio e distillati</t>
  </si>
  <si>
    <t>30197630-1</t>
  </si>
  <si>
    <t>Carta da stampa</t>
  </si>
  <si>
    <t>C0102</t>
  </si>
  <si>
    <t>CATETERI VENOSI CENTRALI</t>
  </si>
  <si>
    <t>C010299</t>
  </si>
  <si>
    <t>CATETERI VENOSI CENTRALI - ALTRI</t>
  </si>
  <si>
    <t>85150000-5</t>
  </si>
  <si>
    <t>Servizi di imaging medicale</t>
  </si>
  <si>
    <t>M040410</t>
  </si>
  <si>
    <t>MEDICAZIONI IN COLLAGENE DI ORIGINE ANIMALE</t>
  </si>
  <si>
    <t>727</t>
  </si>
  <si>
    <t>33124130-5</t>
  </si>
  <si>
    <t>Presidi diagnostici</t>
  </si>
  <si>
    <t>W050305</t>
  </si>
  <si>
    <t>DISPOSITIVI PER ANALISI ANATOMOPATOLOGICHE</t>
  </si>
  <si>
    <t>710</t>
  </si>
  <si>
    <t>712</t>
  </si>
  <si>
    <t>713</t>
  </si>
  <si>
    <t>W050180</t>
  </si>
  <si>
    <t>DISPOSITIVI PER RACCOLTA DI CAMPIONI - ALTRI ACCESSORI</t>
  </si>
  <si>
    <t>L160302</t>
  </si>
  <si>
    <t>SET DI STRUMENTARI DIAGNOSTICI PER OCULISTICA</t>
  </si>
  <si>
    <t>15800000-6</t>
  </si>
  <si>
    <t>Prodotti alimentari vari</t>
  </si>
  <si>
    <t>S90</t>
  </si>
  <si>
    <t>PRODOTTI PER STERILIZZAZIONE - VARI</t>
  </si>
  <si>
    <t>Z11039014</t>
  </si>
  <si>
    <t>INIETTORI MULTIPLI DI MEZZI DI CONTRASTO</t>
  </si>
  <si>
    <t>U08</t>
  </si>
  <si>
    <t>DISPOSITIVI PER GINECOLOGIA</t>
  </si>
  <si>
    <t>718</t>
  </si>
  <si>
    <t>U07</t>
  </si>
  <si>
    <t>DISPOSITIVI PER IL TRATTAMENTO DELL'INCONTINENZA</t>
  </si>
  <si>
    <t>J0202</t>
  </si>
  <si>
    <t>NEUROSTIMOLATORI SPINALI</t>
  </si>
  <si>
    <t>33141500-5</t>
  </si>
  <si>
    <t>Materiale di consumo ematologico</t>
  </si>
  <si>
    <t>B99</t>
  </si>
  <si>
    <t>DISPOSITIVI PER EMOTRASFUSIONE ED EMATOLOGIA - ALTRI</t>
  </si>
  <si>
    <t>Q03</t>
  </si>
  <si>
    <t>DISPOSITIVI PER OTORINOLARINGOIATRIA</t>
  </si>
  <si>
    <t>N01</t>
  </si>
  <si>
    <t>DISPOSITIVI PER SISTEMA NERVOSO</t>
  </si>
  <si>
    <t>R05</t>
  </si>
  <si>
    <t>SISTEMI DI ASPIRAZIONE E DILATAZIONE PER L'APPARATO RESPIRATORIO</t>
  </si>
  <si>
    <t>39715300-0</t>
  </si>
  <si>
    <t>Attrezzature per impianti idraulici</t>
  </si>
  <si>
    <t>V03</t>
  </si>
  <si>
    <t>TUTTI GLI ALTRI PRODOTTI TERAPEUTICI</t>
  </si>
  <si>
    <t>33141400-4</t>
  </si>
  <si>
    <t>Tagliafilo e bisturi, guanti chirurgici</t>
  </si>
  <si>
    <t>72267000-4</t>
  </si>
  <si>
    <t>Servizi di manutenzione e riparazione di software</t>
  </si>
  <si>
    <t>33185200-2</t>
  </si>
  <si>
    <t>Impianti cocleari</t>
  </si>
  <si>
    <t>J03</t>
  </si>
  <si>
    <t>IMPIANTI AURICOLARI ATTIVI</t>
  </si>
  <si>
    <t>Gara consorziata - 3° Trimestre 2018</t>
  </si>
  <si>
    <t>33694000-1</t>
  </si>
  <si>
    <t>Agenti diagnostici</t>
  </si>
  <si>
    <t>33141321-6</t>
  </si>
  <si>
    <t>Aghi per anestesia</t>
  </si>
  <si>
    <t>33721100-1</t>
  </si>
  <si>
    <t>Lame di rasoi</t>
  </si>
  <si>
    <t>L010102</t>
  </si>
  <si>
    <t>LAME PER BISTURI</t>
  </si>
  <si>
    <t>33731110-7</t>
  </si>
  <si>
    <t>Lenti intraoculari</t>
  </si>
  <si>
    <t>P03</t>
  </si>
  <si>
    <t>PROTESI OCULISTICHE</t>
  </si>
  <si>
    <t>P0301</t>
  </si>
  <si>
    <t>LENTI INTRAOCULARI</t>
  </si>
  <si>
    <t>33700000-7</t>
  </si>
  <si>
    <t>Prodotti per la cura personale</t>
  </si>
  <si>
    <t>33138100-7</t>
  </si>
  <si>
    <t>Dentiere</t>
  </si>
  <si>
    <t>P0102</t>
  </si>
  <si>
    <t>PROTESI ODONTOIATRICHE</t>
  </si>
  <si>
    <t>719</t>
  </si>
  <si>
    <t>33171110-3</t>
  </si>
  <si>
    <t>Maschere per anestesia</t>
  </si>
  <si>
    <t>R010201</t>
  </si>
  <si>
    <t>MASCHERE LARINGEE</t>
  </si>
  <si>
    <t>315</t>
  </si>
  <si>
    <t>33162000-3</t>
  </si>
  <si>
    <t>Apparecchi e strumenti per sala operatoria</t>
  </si>
  <si>
    <t>33141800-8</t>
  </si>
  <si>
    <t>Materiale di consumo odontoiatrico</t>
  </si>
  <si>
    <t>Gara consorziata - 2° Trimestre 2018</t>
  </si>
  <si>
    <t>B0480</t>
  </si>
  <si>
    <t>DISPOSITIVI PER AUTOTRASFUSIONE - ACCESSORI</t>
  </si>
  <si>
    <t>33184500-8</t>
  </si>
  <si>
    <t>Endoprotesi coronarie</t>
  </si>
  <si>
    <t>J01030203</t>
  </si>
  <si>
    <t>KIT PER ASSISTENZA CIRCOLATORIA PROLUNGATA</t>
  </si>
  <si>
    <t>31230000-7</t>
  </si>
  <si>
    <t>Parti di apparecchiature per la distribuzione e il controllo dell'energia elettrica</t>
  </si>
  <si>
    <t>44410000-7</t>
  </si>
  <si>
    <t>Articoli per il bagno e la cucina</t>
  </si>
  <si>
    <t>33183200-8</t>
  </si>
  <si>
    <t>Protesi ortopediche</t>
  </si>
  <si>
    <t>S01</t>
  </si>
  <si>
    <t>MATERIALI PER IL CONFEZIONAMENTO IN STERILIZZAZIONE</t>
  </si>
  <si>
    <t>Z12130503</t>
  </si>
  <si>
    <t>TRAPANI ORTOPEDICI</t>
  </si>
  <si>
    <t>J0101</t>
  </si>
  <si>
    <t xml:space="preserve">PACE MAKER </t>
  </si>
  <si>
    <t>33182200-1</t>
  </si>
  <si>
    <t>Apparecchi per stimolazione cardiaca</t>
  </si>
  <si>
    <t>J01</t>
  </si>
  <si>
    <t>DISPOSITIVI PER FUNZIONALITA' CARDIACA</t>
  </si>
  <si>
    <t>C019014</t>
  </si>
  <si>
    <t>CATETERI PER VALVULOPLASTICA</t>
  </si>
  <si>
    <t>33111710-1</t>
  </si>
  <si>
    <t>Presidi per angiografia</t>
  </si>
  <si>
    <t>31400000-0</t>
  </si>
  <si>
    <t>Accumulatori, pile e batterie primarie</t>
  </si>
  <si>
    <t>W050302</t>
  </si>
  <si>
    <t>PIPETTE E PUNTALI</t>
  </si>
  <si>
    <t>A05</t>
  </si>
  <si>
    <t>SISTEMI MECCANICI DI INFUSIONE MONOUSO</t>
  </si>
  <si>
    <t>33194100-7</t>
  </si>
  <si>
    <t>Apparecchi e strumenti per infusione</t>
  </si>
  <si>
    <t>W0503</t>
  </si>
  <si>
    <t>DISPOSITIVI PER ANALISI DI CAMPIONI (escluso i prodotti per uso generico di laboratorio)</t>
  </si>
  <si>
    <t>44423000-1</t>
  </si>
  <si>
    <t>Articoli vari</t>
  </si>
  <si>
    <t>33184400-7</t>
  </si>
  <si>
    <t>Protesi mammarie</t>
  </si>
  <si>
    <t>W05</t>
  </si>
  <si>
    <t>DISPOSITIVI IVD CONSUMABILI DI USO GENERALE</t>
  </si>
  <si>
    <t>W01040499</t>
  </si>
  <si>
    <t>REAGENTI PER VIROLOGIA ( MICROBIOLOGIA) - ALTRI</t>
  </si>
  <si>
    <t>33141624-0</t>
  </si>
  <si>
    <t>Materiale di somministrazione</t>
  </si>
  <si>
    <t>SIRINGHE</t>
  </si>
  <si>
    <t>33182220-7</t>
  </si>
  <si>
    <t>Valvole cardiache</t>
  </si>
  <si>
    <t>P0703</t>
  </si>
  <si>
    <t>VALVOLE CARDIACHE</t>
  </si>
  <si>
    <t>F01</t>
  </si>
  <si>
    <t>FILTRI PER DIALISI</t>
  </si>
  <si>
    <t>33183300-9</t>
  </si>
  <si>
    <t>Apparecchi per osteosintesi</t>
  </si>
  <si>
    <t>P0912</t>
  </si>
  <si>
    <t>MEZZI PER OSTEOSINTESI E SINTESI TENDINEO-LEGAMENTOSA</t>
  </si>
  <si>
    <t>Z1399</t>
  </si>
  <si>
    <t>MATERIALI DI CONSUMO NON SPECIFICI PER STRUMENTAZIONE DIAGNOSTICA - ALTRI</t>
  </si>
  <si>
    <t>33692800-5</t>
  </si>
  <si>
    <t>Soluzioni per dialisi</t>
  </si>
  <si>
    <t>F9001</t>
  </si>
  <si>
    <t>DISPOSITIVI PER DIALISI PERITONEALE (non compresi in altri gruppi)</t>
  </si>
  <si>
    <t>48461000-7</t>
  </si>
  <si>
    <t>Pacchetti software analitici o scientifici</t>
  </si>
  <si>
    <t>33692100-8</t>
  </si>
  <si>
    <t>Soluzioni infusionali</t>
  </si>
  <si>
    <t>B05B</t>
  </si>
  <si>
    <t>SOLUZIONI ENDOVENA</t>
  </si>
  <si>
    <t>B05X</t>
  </si>
  <si>
    <t>SOLUZIONI ENDOVENA ADDITIVE</t>
  </si>
  <si>
    <t>33741000-6</t>
  </si>
  <si>
    <t>Prodotti per la cura delle mani</t>
  </si>
  <si>
    <t>D04</t>
  </si>
  <si>
    <t xml:space="preserve"> IODODERIVATI</t>
  </si>
  <si>
    <t>A01AB14</t>
  </si>
  <si>
    <t>BENZOXONIUM CHLORIDE </t>
  </si>
  <si>
    <t>U089007</t>
  </si>
  <si>
    <t>SPIRALI E DIAFRAMMI</t>
  </si>
  <si>
    <t>G03AC03</t>
  </si>
  <si>
    <t>LEVONORGESTREL </t>
  </si>
  <si>
    <t>U9099</t>
  </si>
  <si>
    <t>DISPOSITIVI PER APPARATO UROGENITALE - ALTRI</t>
  </si>
  <si>
    <t>30234000-8</t>
  </si>
  <si>
    <t>Supporti di memorizzazione</t>
  </si>
  <si>
    <t>G0308</t>
  </si>
  <si>
    <t>STRUMENTARIO MONOUSO PER ENDOSCOPIA ED ECOENDOSCOPIA GASTRO-INTESTINALE</t>
  </si>
  <si>
    <t>H0101</t>
  </si>
  <si>
    <t>SUTURE RIASSORBIBILI</t>
  </si>
  <si>
    <t>P07</t>
  </si>
  <si>
    <t>PROTESI VASCOLARI E CARDIACHE</t>
  </si>
  <si>
    <t>30125110-5</t>
  </si>
  <si>
    <t>Toner per stampanti laser/apparecchi fax</t>
  </si>
  <si>
    <t>31122000-7</t>
  </si>
  <si>
    <t>Gruppi elettrogeni</t>
  </si>
  <si>
    <t>33192500-7</t>
  </si>
  <si>
    <t>Provette per test</t>
  </si>
  <si>
    <t>33159000-9</t>
  </si>
  <si>
    <t>Sistema di chimica clinica</t>
  </si>
  <si>
    <t>724</t>
  </si>
  <si>
    <t>Gara consorziata - 4° Trimestre 2018</t>
  </si>
  <si>
    <t>T0299</t>
  </si>
  <si>
    <t>TELI ED INDUMENTI DI PROTEZIONE - ALTRI</t>
  </si>
  <si>
    <t>33790000-4</t>
  </si>
  <si>
    <t>Articoli di vetro per laboratorio, uso igienico o farmaceutico</t>
  </si>
  <si>
    <t>W05039002</t>
  </si>
  <si>
    <t>VETRINI PER ANALISI DI CAMPIONI</t>
  </si>
  <si>
    <t>48463000-1</t>
  </si>
  <si>
    <t>Pacchetti software statistici</t>
  </si>
  <si>
    <t>B03</t>
  </si>
  <si>
    <t>DISPOSITIVI PER AFERESI</t>
  </si>
  <si>
    <t>33111730-7</t>
  </si>
  <si>
    <t>Presidi per angioplastica</t>
  </si>
  <si>
    <t>V09</t>
  </si>
  <si>
    <t>RADIOFARMACEUTICI DIAGNOSTICI</t>
  </si>
  <si>
    <t>30199760-5</t>
  </si>
  <si>
    <t>Etichette</t>
  </si>
  <si>
    <t>A09AA02</t>
  </si>
  <si>
    <t>POLIENZIMI (LIPASI, PROTEASI, ECC.)</t>
  </si>
  <si>
    <t>33651100-9</t>
  </si>
  <si>
    <t>Antibatterici per uso sistemico</t>
  </si>
  <si>
    <t>T0204</t>
  </si>
  <si>
    <t>CAMICI CHIRURGICI (ESCLUSI I DISPOSITIVI DI PROTEZIONE INDIVIDUALE DPI - D.Lgs. 475/92)</t>
  </si>
  <si>
    <t>L1104</t>
  </si>
  <si>
    <t>TRAPANI E DRILLS</t>
  </si>
  <si>
    <t>24100000-5</t>
  </si>
  <si>
    <t>Gas</t>
  </si>
  <si>
    <t>65210000-8</t>
  </si>
  <si>
    <t>Erogazione di gas</t>
  </si>
  <si>
    <t>K010190</t>
  </si>
  <si>
    <t>DISPOSITIVI PER CHIRURGIA MINI-INVASIVA - VARI</t>
  </si>
  <si>
    <t>K03</t>
  </si>
  <si>
    <t>DISPOSITIVI PER ARTROSCOPIA</t>
  </si>
  <si>
    <t>33696200-7</t>
  </si>
  <si>
    <t>Reattivi per l'analisi del sangue</t>
  </si>
  <si>
    <t>Z12020606</t>
  </si>
  <si>
    <t>VIDEOCOLONSCOPI</t>
  </si>
  <si>
    <t>33171000-9</t>
  </si>
  <si>
    <t>Strumenti per anestesia e rianimazione</t>
  </si>
  <si>
    <t>W0205</t>
  </si>
  <si>
    <t>STRUMENTAZIONE PER ANALISI DI ACIDI NUCLEICI</t>
  </si>
  <si>
    <t>SACCHE E CONTENITORI PER NUTRIZIONE ED INFUSIONE</t>
  </si>
  <si>
    <t>Z110204</t>
  </si>
  <si>
    <t>STRUMENTAZIONE PER TOMOGRAFIA AD EMISSIONE DI POSITRONI</t>
  </si>
  <si>
    <t>33181500-7</t>
  </si>
  <si>
    <t>Materiale di consumo nefrologico</t>
  </si>
  <si>
    <t>W0102010111</t>
  </si>
  <si>
    <t>KIT IMMUNOFISSAZIONE</t>
  </si>
  <si>
    <t>Leasing operativo</t>
  </si>
  <si>
    <t>33198200-6</t>
  </si>
  <si>
    <t>Sacchetti o involucri di carta per la sterilizzazione</t>
  </si>
  <si>
    <t>19520000-7</t>
  </si>
  <si>
    <t>Prodotti di plastica</t>
  </si>
  <si>
    <t>24612200-9</t>
  </si>
  <si>
    <t>TNT</t>
  </si>
  <si>
    <t>Q0203</t>
  </si>
  <si>
    <t>FLUIDI GASSOSI, LIQUIDI E VISCOELASTICI PER CHIRURGIA OFTALMICA E OFTALMOLOGIA CLINICA</t>
  </si>
  <si>
    <t>71900000-7</t>
  </si>
  <si>
    <t>Servizi di laboratorio</t>
  </si>
  <si>
    <t>79810000-5</t>
  </si>
  <si>
    <t>Servizi di stampa</t>
  </si>
  <si>
    <t>33184410-0</t>
  </si>
  <si>
    <t>Protesi mammarie interne</t>
  </si>
  <si>
    <t>B05BA</t>
  </si>
  <si>
    <t>SOLUZIONI NUTRIZIONALI PARENTERALI</t>
  </si>
  <si>
    <t>H900199</t>
  </si>
  <si>
    <t>ADESIVI TISSUTALI - ALTRI</t>
  </si>
  <si>
    <t>Z120803</t>
  </si>
  <si>
    <t>STRUMENTAZIONE DI SUPPORTO AL PARTO E PER L'ASSISTENZA MATERNA</t>
  </si>
  <si>
    <t>A010102</t>
  </si>
  <si>
    <t>AGHI A FARFALLA</t>
  </si>
  <si>
    <t>A0501</t>
  </si>
  <si>
    <t>SISTEMI ELASTOMERICI</t>
  </si>
  <si>
    <t>48450000-7</t>
  </si>
  <si>
    <t>Pacchetti software di contabilizzazione del tempo o per le risorse umane</t>
  </si>
  <si>
    <t>72268000-1</t>
  </si>
  <si>
    <t>Servizi di fornitura di software</t>
  </si>
  <si>
    <t>48440000-4</t>
  </si>
  <si>
    <t>Pacchetti software di analisi finanziaria e contabilità</t>
  </si>
  <si>
    <t>30192000-1</t>
  </si>
  <si>
    <t>Materiale per ufficio</t>
  </si>
  <si>
    <t>H0199</t>
  </si>
  <si>
    <t>SUTURE CHIRURGICHE - ALTRE</t>
  </si>
  <si>
    <t>A06030399</t>
  </si>
  <si>
    <t>SISTEMI DI RACCOLTA URINA - ALTRI</t>
  </si>
  <si>
    <t>33141420-0</t>
  </si>
  <si>
    <t>Guanti chirurgici</t>
  </si>
  <si>
    <t>T0101</t>
  </si>
  <si>
    <t>GUANTI CHIRURGICI</t>
  </si>
  <si>
    <t>38624000-5</t>
  </si>
  <si>
    <t>Ausili ottici</t>
  </si>
  <si>
    <t>Y210603</t>
  </si>
  <si>
    <t>VIDEOINGRANDITORI</t>
  </si>
  <si>
    <t>38437000-7</t>
  </si>
  <si>
    <t>Pipette da laboratorio e accessori</t>
  </si>
  <si>
    <t>W020702</t>
  </si>
  <si>
    <t>CRIOGENIA / FREDDO</t>
  </si>
  <si>
    <t>F0301</t>
  </si>
  <si>
    <t>KIT PER EMOFILTRAZIONE-EMODIAFILTRAZIONE</t>
  </si>
  <si>
    <t>33161000-6</t>
  </si>
  <si>
    <t>Impianto di elettrochirurgia</t>
  </si>
  <si>
    <t>33141614-7</t>
  </si>
  <si>
    <t>Sacche per plasma</t>
  </si>
  <si>
    <t>B01</t>
  </si>
  <si>
    <t>SACCHE PER SANGUE</t>
  </si>
  <si>
    <t>33186000-7</t>
  </si>
  <si>
    <t>Impianto per la circolazione extracorporea</t>
  </si>
  <si>
    <t>32551300-3</t>
  </si>
  <si>
    <t>Cuffie telefoniche</t>
  </si>
  <si>
    <t>60424120-3</t>
  </si>
  <si>
    <t>Noleggio di elicotteri con equipaggio</t>
  </si>
  <si>
    <t>24111500-0</t>
  </si>
  <si>
    <t>Gas medici</t>
  </si>
  <si>
    <t>V03AN</t>
  </si>
  <si>
    <t>GAS PER USO MEDICO</t>
  </si>
  <si>
    <t>24321111-1</t>
  </si>
  <si>
    <t>Metano</t>
  </si>
  <si>
    <t>32510000-1</t>
  </si>
  <si>
    <t>Sistema di telecomunicazioni senza fili</t>
  </si>
  <si>
    <t>50720000-8</t>
  </si>
  <si>
    <t>Servizi di riparazione e manutenzione di riscaldamenti centrali</t>
  </si>
  <si>
    <t>50332000-1</t>
  </si>
  <si>
    <t>Servizi di manutenzione di infrastrutture per telecomunicazioni</t>
  </si>
  <si>
    <t>63110000-3</t>
  </si>
  <si>
    <t>Servizi di movimentazione e magazzinaggio</t>
  </si>
  <si>
    <t>50530000-9</t>
  </si>
  <si>
    <t>Servizi di riparazione e manutenzione di macchinari</t>
  </si>
  <si>
    <t>T010199</t>
  </si>
  <si>
    <t>GUANTI CHIRURGICI - ALTRI</t>
  </si>
  <si>
    <t>T0199</t>
  </si>
  <si>
    <t>GUANTI - ALTRI</t>
  </si>
  <si>
    <t>T01020299</t>
  </si>
  <si>
    <t>GUANTI NON CHIRURGICI SINTETICI - ALTRI</t>
  </si>
  <si>
    <t>33141760-5</t>
  </si>
  <si>
    <t>Stecche</t>
  </si>
  <si>
    <t>J0301</t>
  </si>
  <si>
    <t>IMPIANTI COCLEARI</t>
  </si>
  <si>
    <t>50750000-7</t>
  </si>
  <si>
    <t>Servizi di manutenzione di ascensori</t>
  </si>
  <si>
    <t>32323500-8</t>
  </si>
  <si>
    <t>Sistema di videosorveglianza</t>
  </si>
  <si>
    <t>79540000-1</t>
  </si>
  <si>
    <t>Servizi di interpretariato</t>
  </si>
  <si>
    <t>33194120-3</t>
  </si>
  <si>
    <t>Forniture per infusione</t>
  </si>
  <si>
    <t>A030401</t>
  </si>
  <si>
    <t>KIT PER INFUSIONE</t>
  </si>
  <si>
    <t>W0103</t>
  </si>
  <si>
    <t>EMATOLOGIA / ISTOLOGIA / CITOLOGIA</t>
  </si>
  <si>
    <t>T020199</t>
  </si>
  <si>
    <t>TELI CHIRURGICI - ALTRI</t>
  </si>
  <si>
    <t>C01040180</t>
  </si>
  <si>
    <t>DISPOSITIVI PER ANGIOGRAFIA CARDIACA - ACCESSORI</t>
  </si>
  <si>
    <t>V0599</t>
  </si>
  <si>
    <t>KIT PER PROCEDURE CLINICHE - ALTRI</t>
  </si>
  <si>
    <t>98310000-9</t>
  </si>
  <si>
    <t>Servizi di lavanderia e di lavaggio a secco</t>
  </si>
  <si>
    <t>66114000-2</t>
  </si>
  <si>
    <t>Servizi di leasing finanziario</t>
  </si>
  <si>
    <t>Leasing finanziario</t>
  </si>
  <si>
    <t>H0102010202</t>
  </si>
  <si>
    <t>POLIESTERE PLURIFILAMENTO</t>
  </si>
  <si>
    <t>33192120-9</t>
  </si>
  <si>
    <t>Letti d'ospedale</t>
  </si>
  <si>
    <t>48516000-8</t>
  </si>
  <si>
    <t>Pacchetti software di scambio</t>
  </si>
  <si>
    <t>48771000-3</t>
  </si>
  <si>
    <t>Paccheti software generali</t>
  </si>
  <si>
    <t>48611000-4</t>
  </si>
  <si>
    <t>Pacchetti software per base dati</t>
  </si>
  <si>
    <t>A01AB06</t>
  </si>
  <si>
    <t>DOMIPHEN </t>
  </si>
  <si>
    <t>30120000-6</t>
  </si>
  <si>
    <t>Fotocopiatrici e stampanti offset</t>
  </si>
  <si>
    <t>63122000-0</t>
  </si>
  <si>
    <t>Servizi di magazzino</t>
  </si>
  <si>
    <t>35112100-3</t>
  </si>
  <si>
    <t>Manichini per le esercitazioni di emergenza</t>
  </si>
  <si>
    <t>72267100-0</t>
  </si>
  <si>
    <t>Manutenzione di software di tecnologia dell'informazione</t>
  </si>
  <si>
    <t>50400000-9</t>
  </si>
  <si>
    <t>Servizi di riparazione e manutenzione di attrezzature mediche e di precisione</t>
  </si>
  <si>
    <t>33191110-9</t>
  </si>
  <si>
    <t>Autoclavi</t>
  </si>
  <si>
    <t>50882000-1</t>
  </si>
  <si>
    <t>Servizi di riparazione e manutenzione di attrezzature di ristorazione</t>
  </si>
  <si>
    <t>50000000-5</t>
  </si>
  <si>
    <t>45259000-7</t>
  </si>
  <si>
    <t>Riparazione e manutenzione di impianti</t>
  </si>
  <si>
    <t>50112000-3</t>
  </si>
  <si>
    <t>Servizi di riparazione e manutenzione di automobili</t>
  </si>
  <si>
    <t>Lavori</t>
  </si>
  <si>
    <t>45262500-6</t>
  </si>
  <si>
    <t>Lavori edili e di muratura</t>
  </si>
  <si>
    <t>OG  1 I</t>
  </si>
  <si>
    <t>Edifici civili e industriali (classe I)</t>
  </si>
  <si>
    <t>OG  1</t>
  </si>
  <si>
    <t>Edifici civili e industriali</t>
  </si>
  <si>
    <t>50710000-5</t>
  </si>
  <si>
    <t>Servizi di riparazione e manutenzione di impianti elettrici e meccanici di edifici</t>
  </si>
  <si>
    <t>50700000-2</t>
  </si>
  <si>
    <t>Servizi di riparazione e manutenzione di impianti di edifici</t>
  </si>
  <si>
    <t>50413200-5</t>
  </si>
  <si>
    <t>Servizi di riparazione e manutenzione di impianti antincendio</t>
  </si>
  <si>
    <t>50711000-2</t>
  </si>
  <si>
    <t>Servizi di riparazione e manutenzione di impianti elettrici di edifici</t>
  </si>
  <si>
    <t>50712000-9</t>
  </si>
  <si>
    <t>Servizi di riparazione e manutenzione di impianti meccanici di edifici</t>
  </si>
  <si>
    <t>50532000-3</t>
  </si>
  <si>
    <t>Servizi di riparazione e manutenzione di macchinari elettrici, apparecchiature e attrezzature connesse</t>
  </si>
  <si>
    <t>72514300-4</t>
  </si>
  <si>
    <t>Servizi di gestione di attrezzature informatiche per la manutenzione di sistemi informatici</t>
  </si>
  <si>
    <t>50420000-5</t>
  </si>
  <si>
    <t>Servizi di riparazione e manutenzione di attrezzature medico-chirurgiche</t>
  </si>
  <si>
    <t>72200000-7</t>
  </si>
  <si>
    <t>Programmazione di software e servizi di consulenza</t>
  </si>
  <si>
    <t>33182000-9</t>
  </si>
  <si>
    <t>Apparecchi per il sostegno delle funzioni cardiache</t>
  </si>
  <si>
    <t>T02</t>
  </si>
  <si>
    <t>TELI ED INDUMENTI DI PROTEZIONE</t>
  </si>
  <si>
    <t>P01</t>
  </si>
  <si>
    <t>PROTESI FACCIALI ED ODONTOIATRICHE</t>
  </si>
  <si>
    <t>P091302</t>
  </si>
  <si>
    <t>LAME MONOUSO PER PROTESICA ORTOPEDICA</t>
  </si>
  <si>
    <t>W010401</t>
  </si>
  <si>
    <t>BATTERIOLOGIA - TERRENI DI COLTURA</t>
  </si>
  <si>
    <t>33131300-0</t>
  </si>
  <si>
    <t>Materiale odontoiatrico monouso</t>
  </si>
  <si>
    <t>Q010104</t>
  </si>
  <si>
    <t>DISPOSITIVI PER PROCEDURE ODONTOIATRICHE VARIE</t>
  </si>
  <si>
    <t>24455000-8</t>
  </si>
  <si>
    <t>Disinfettanti</t>
  </si>
  <si>
    <t>F90</t>
  </si>
  <si>
    <t>DISPOSITIVI PER DIALISI - VARI</t>
  </si>
  <si>
    <t>K0204010102</t>
  </si>
  <si>
    <t>ELETTRODI MONOUSO PER CHIRURGIA A GAS ARGON LAPAROSCOPICA</t>
  </si>
  <si>
    <t>L09</t>
  </si>
  <si>
    <t>STRUMENTARIO PER CHIRURGIA ORTOPEDICA</t>
  </si>
  <si>
    <t>33793000-5</t>
  </si>
  <si>
    <t>Articoli di vetro per laboratorio</t>
  </si>
  <si>
    <t>L160399</t>
  </si>
  <si>
    <t>SET DI STRUMENTARI DIAGNOSTICI - ALTRI</t>
  </si>
  <si>
    <t>Z121006</t>
  </si>
  <si>
    <t>STRUMENTAZIONE PER NEUROCHIRURGIA STEREOTASSICA</t>
  </si>
  <si>
    <t>L90</t>
  </si>
  <si>
    <t>STRUMENTARIO CHIRURGICO PLURIUSO - VARIO</t>
  </si>
  <si>
    <t>J019099</t>
  </si>
  <si>
    <t>DISPOSITIVI PER FUNZIONALITA' CARDIACA - ALTRI</t>
  </si>
  <si>
    <t>F03</t>
  </si>
  <si>
    <t>KIT PER DIALISI</t>
  </si>
  <si>
    <t>Z12100985</t>
  </si>
  <si>
    <t>STRUMENTAZIONE PER SISTEMA MOTORIZZATO PER NEUROCHIRURGIA - MATERIALI SPECIFICI</t>
  </si>
  <si>
    <t>85111100-1</t>
  </si>
  <si>
    <t>Servizi ospedalieri di chirurgia</t>
  </si>
  <si>
    <t>M03</t>
  </si>
  <si>
    <t>BENDAGGI</t>
  </si>
  <si>
    <t>M040499</t>
  </si>
  <si>
    <t>MEDICAZIONI PER FERITE, PIAGHE E ULCERE - ALTRE</t>
  </si>
  <si>
    <t>L01040799</t>
  </si>
  <si>
    <t>FORBICI PER NEUROCHIRURGIA - ALTRE</t>
  </si>
  <si>
    <t>Q010499</t>
  </si>
  <si>
    <t>DISPOSITIVI PER ORTODONZIA - ALTRI</t>
  </si>
  <si>
    <t>31681400-7</t>
  </si>
  <si>
    <t>Componenti elettrici</t>
  </si>
  <si>
    <t>31711000-3</t>
  </si>
  <si>
    <t>Materiale elettronico</t>
  </si>
  <si>
    <t>44115200-1</t>
  </si>
  <si>
    <t>Materiali per idraulica e per riscaldamento</t>
  </si>
  <si>
    <t>C0205</t>
  </si>
  <si>
    <t>DISPOSITIVI PER DIAGNOSTICA CARDIOLOGICA</t>
  </si>
  <si>
    <t>J02</t>
  </si>
  <si>
    <t>NEUROSTIMOLATORI</t>
  </si>
  <si>
    <t>G030799</t>
  </si>
  <si>
    <t>DISPOSITIVI ENDOSCOPICI PER DIAGNOSTICA GASTRO-INTESTINALE - ALTRI</t>
  </si>
  <si>
    <t>P0907</t>
  </si>
  <si>
    <t>PROTESI E SISTEMI DI STABILIZZAZIONE DELLA COLONNA VERTEBRALE</t>
  </si>
  <si>
    <t>P090703</t>
  </si>
  <si>
    <t>SISTEMI IMPIANTABILI DI STABILIZZAZIONE O FISSAZIONE VERTEBRALE</t>
  </si>
  <si>
    <t>B0401</t>
  </si>
  <si>
    <t>DISPOSITIVI E KIT INTRA- E POSTOPERATORI PER RECUPERO, LAVAGGIO E REINFUSIONE DEL SANGUE</t>
  </si>
  <si>
    <t>03100000-2</t>
  </si>
  <si>
    <t>Prodotti dell'agricoltura e dell'orticoltura</t>
  </si>
  <si>
    <t>M0202</t>
  </si>
  <si>
    <t>GARZE IN TNT</t>
  </si>
  <si>
    <t>33181520-3</t>
  </si>
  <si>
    <t>Materiale di consumo per dialisi renale</t>
  </si>
  <si>
    <t>F0306</t>
  </si>
  <si>
    <t>KIT PER TRATTAMENTI DIALITICI CONTINUI</t>
  </si>
  <si>
    <t>M040199</t>
  </si>
  <si>
    <t>MEDICAZIONI PREPARATE - ALTRE</t>
  </si>
  <si>
    <t>N07BC02</t>
  </si>
  <si>
    <t>METADONE</t>
  </si>
  <si>
    <t>Q02030399</t>
  </si>
  <si>
    <t>FLUIDI VISCOELASTICI PER OFTALMOLOGIA - ALTRI</t>
  </si>
  <si>
    <t>A0101</t>
  </si>
  <si>
    <t>AGHI E KIT PER INFUSIONE E PRELIEVO</t>
  </si>
  <si>
    <t>Y032121</t>
  </si>
  <si>
    <t>MICROINFUSORI PER TERAPIA FERROCHELANTE</t>
  </si>
  <si>
    <t>Z11029099</t>
  </si>
  <si>
    <t>STRUMENTAZIONE VARIA PER MEDICINA NUCLEARE NON ALTRIMENTI CLASSIFICATA</t>
  </si>
  <si>
    <t>33000000-0</t>
  </si>
  <si>
    <t>Z12130501</t>
  </si>
  <si>
    <t>SISTEMI MOTORIZZATI PER CHIRURGIA ORTOPEDICA</t>
  </si>
  <si>
    <t>Z12011202</t>
  </si>
  <si>
    <t>TAVOLI OPERATORI</t>
  </si>
  <si>
    <t>Z120211</t>
  </si>
  <si>
    <t>STRUMENTAZIONE PER ENDOSCOPIA ORTOPEDICA</t>
  </si>
  <si>
    <t>H90020199</t>
  </si>
  <si>
    <t>NASTRI PER SUTURA - ALTRI</t>
  </si>
  <si>
    <t>J0299</t>
  </si>
  <si>
    <t>NEUROSTIMOLATORI - ALTRI</t>
  </si>
  <si>
    <t>24111900-4</t>
  </si>
  <si>
    <t>Ossigeno</t>
  </si>
  <si>
    <t>Y030318</t>
  </si>
  <si>
    <t>OSSIGENATORI (ESCLUSI I CONCENTRATORI DI OSSIGENO)</t>
  </si>
  <si>
    <t>34100000-8</t>
  </si>
  <si>
    <t>Veicoli a motore</t>
  </si>
  <si>
    <t>Z12019003</t>
  </si>
  <si>
    <t>APPARECCHIATURE PER IL TRATTAMENTO DELLE FERITE</t>
  </si>
  <si>
    <t>33195100-4</t>
  </si>
  <si>
    <t>Monitor</t>
  </si>
  <si>
    <t>Z120210</t>
  </si>
  <si>
    <t>STRUMENTAZIONE PER ENDOSCOPIA OTORINOLARINGOIATRICA</t>
  </si>
  <si>
    <t>33124200-7</t>
  </si>
  <si>
    <t>Apparecchi per radiodiagnostica</t>
  </si>
  <si>
    <t>Z1103</t>
  </si>
  <si>
    <t>STRUMENTAZIONE PER RADIOLOGIA DIAGNOSTICA ED INTERVENTISTICA</t>
  </si>
  <si>
    <t>60170000-0</t>
  </si>
  <si>
    <t>Noleggio di veicoli per trasporto passeggeri con autista</t>
  </si>
  <si>
    <t>33193120-6</t>
  </si>
  <si>
    <t>Sedie a rotelle</t>
  </si>
  <si>
    <t>Y1221</t>
  </si>
  <si>
    <t>CARROZZINE (N.T.COD.En Iso 1221)</t>
  </si>
  <si>
    <t>33115000-9</t>
  </si>
  <si>
    <t>Apparecchi per tomografia</t>
  </si>
  <si>
    <t>Z1104</t>
  </si>
  <si>
    <t>STRUMENTAZIONE PER ECOGRAFIA</t>
  </si>
  <si>
    <t>33153000-7</t>
  </si>
  <si>
    <t>Litotritore</t>
  </si>
  <si>
    <t>Z120203</t>
  </si>
  <si>
    <t>STRUMENTAZIONE PER LITOTRISSIA ENDOSCOPICA</t>
  </si>
  <si>
    <t>42912310-8</t>
  </si>
  <si>
    <t>Apparecchi di filtraggio dell'acqua</t>
  </si>
  <si>
    <t>30121200-5</t>
  </si>
  <si>
    <t>Fotocopiatrici</t>
  </si>
  <si>
    <t>30121100-4</t>
  </si>
  <si>
    <t>Z120113</t>
  </si>
  <si>
    <t>STRUMENTAZIONE PER LAVAGGIO, DISINFEZIONE E STERILIZZAZIONE</t>
  </si>
  <si>
    <t>Z129017</t>
  </si>
  <si>
    <t>TESTA LETTO</t>
  </si>
  <si>
    <t>L03</t>
  </si>
  <si>
    <t>STRUMENTARIO PER CHIRURGIA GENERALE</t>
  </si>
  <si>
    <t>38433100-0</t>
  </si>
  <si>
    <t>Spettrometri di massa</t>
  </si>
  <si>
    <t>W02010502</t>
  </si>
  <si>
    <t>STRUMENTAZIONE PER CROMATOGRAFIA (HPLC)</t>
  </si>
  <si>
    <t>Z110311</t>
  </si>
  <si>
    <t>SISTEMI PER RADIOLOGIA DIGITALE DIRETTA (DR)</t>
  </si>
  <si>
    <t>30100000-0</t>
  </si>
  <si>
    <t>Macchine per ufficio, attrezzature e forniture, esclusi i computer, le stampanti e i mobili</t>
  </si>
  <si>
    <t>33191100-6</t>
  </si>
  <si>
    <t>Sterilizzatori</t>
  </si>
  <si>
    <t>Z12030502</t>
  </si>
  <si>
    <t>DEFIBRILLATORI MANUALI</t>
  </si>
  <si>
    <t>45422000-1</t>
  </si>
  <si>
    <t>Carpenteria e falegnameria</t>
  </si>
  <si>
    <t>45442100-8</t>
  </si>
  <si>
    <t>Lavori di tinteggiatura</t>
  </si>
  <si>
    <t>45450000-6</t>
  </si>
  <si>
    <t>Altri lavori di completamento di edifici</t>
  </si>
  <si>
    <t>45262321-7</t>
  </si>
  <si>
    <t>Lavori di pavimentazione</t>
  </si>
  <si>
    <t>J04</t>
  </si>
  <si>
    <t>POMPE IMPIANTABILI</t>
  </si>
  <si>
    <t>V028001</t>
  </si>
  <si>
    <t>ACCESSORI PER LA NUTRIZIONE DEL NEONATO</t>
  </si>
  <si>
    <t>Z11039017</t>
  </si>
  <si>
    <t>PORTATILI PER RADIOSCOPIA</t>
  </si>
  <si>
    <t>48822000-6</t>
  </si>
  <si>
    <t>Server per elaboratori</t>
  </si>
  <si>
    <t>M0203</t>
  </si>
  <si>
    <t>GARZE MEDICATE</t>
  </si>
  <si>
    <t>79624000-4</t>
  </si>
  <si>
    <t>Servizi di fornitura di personale infermieristico</t>
  </si>
  <si>
    <t>33192130-2</t>
  </si>
  <si>
    <t>Letti motorizzati</t>
  </si>
  <si>
    <t>J020199</t>
  </si>
  <si>
    <t>NEUROSTIMOLATORI CEREBRALI - ALTRI</t>
  </si>
  <si>
    <t>85111000-0</t>
  </si>
  <si>
    <t>Servizi ospedalieri</t>
  </si>
  <si>
    <t>721</t>
  </si>
  <si>
    <t>723</t>
  </si>
  <si>
    <t>39222100-5</t>
  </si>
  <si>
    <t>Articoli monouso per catering</t>
  </si>
  <si>
    <t>73300000-5</t>
  </si>
  <si>
    <t>Progettazione e realizzazione di ricerca e sviluppo</t>
  </si>
  <si>
    <t>33696100-6</t>
  </si>
  <si>
    <t>Reattivi per la determinazione dei gruppi sanguigni</t>
  </si>
  <si>
    <t>P0205</t>
  </si>
  <si>
    <t>PROTESI FONATORIE</t>
  </si>
  <si>
    <t>P0599</t>
  </si>
  <si>
    <t>PROTESI ESOFAGEE E GASTROINTESTINALI - ALTRE</t>
  </si>
  <si>
    <t>P05</t>
  </si>
  <si>
    <t>PROTESI ESOFAGEE E GASTROINTESTINALI</t>
  </si>
  <si>
    <t>P08</t>
  </si>
  <si>
    <t>PROTESI UROGENITALI</t>
  </si>
  <si>
    <t>P02</t>
  </si>
  <si>
    <t>PROTESI OTORINOLARINGOIATRICHE</t>
  </si>
  <si>
    <t>P0701020202</t>
  </si>
  <si>
    <t>PROTESI VASCOLARI BIFORCATE IN PTFE</t>
  </si>
  <si>
    <t>24111700-2</t>
  </si>
  <si>
    <t>Azoto</t>
  </si>
  <si>
    <t>N01AX63</t>
  </si>
  <si>
    <t>OSSIDO NITROSO, ASSOCIAZIONI</t>
  </si>
  <si>
    <t>V10XX</t>
  </si>
  <si>
    <t>RADIOFARMACEUTICI TERAPEUTICI VARI</t>
  </si>
  <si>
    <t>85300000-2</t>
  </si>
  <si>
    <t>Servizi di assistenza sociale e servizi affini</t>
  </si>
  <si>
    <t>P9002</t>
  </si>
  <si>
    <t>RETI</t>
  </si>
  <si>
    <t>79212500-8</t>
  </si>
  <si>
    <t>Servizi di revisione dei conti</t>
  </si>
  <si>
    <t>38431100-6</t>
  </si>
  <si>
    <t>Rivelatori di gas</t>
  </si>
  <si>
    <t>32422000-7</t>
  </si>
  <si>
    <t>Componenti di rete</t>
  </si>
  <si>
    <t>90510000-5</t>
  </si>
  <si>
    <t>Trattamento e smaltimento dei rifiuti</t>
  </si>
  <si>
    <t>B05AX03</t>
  </si>
  <si>
    <t>BLOOD PLASMA </t>
  </si>
  <si>
    <t>A0801</t>
  </si>
  <si>
    <t>SACCHE E CONTENITORI PER NUTRIZIONE</t>
  </si>
  <si>
    <t>R01AX10</t>
  </si>
  <si>
    <t>Gara consorziata - 4° Trimestre 2015</t>
  </si>
  <si>
    <t>N010102</t>
  </si>
  <si>
    <t>ELETTRODI PER ELETTROENCEFALOGRAFIA</t>
  </si>
  <si>
    <t>C900301</t>
  </si>
  <si>
    <t>SENSORI PER OSSIMETRIA</t>
  </si>
  <si>
    <t>Gara non consorziata - 2° Trimestre 2015</t>
  </si>
  <si>
    <t>48820000-2</t>
  </si>
  <si>
    <t>Server</t>
  </si>
  <si>
    <t>C030199</t>
  </si>
  <si>
    <t>DISPOSITIVI PER CIRCOLAZIONE EXTRACORPOREA ED ASSISTITA - ALTRI</t>
  </si>
  <si>
    <t>T030102</t>
  </si>
  <si>
    <t>GUAINE COPRISTRUMENTI E APPARECCHI</t>
  </si>
  <si>
    <t>90524300-9</t>
  </si>
  <si>
    <t>Servizi di smaltimento di rifiuti biologici</t>
  </si>
  <si>
    <t>V05</t>
  </si>
  <si>
    <t>KIT PER PROCEDURE CLINICHE NON ALTRIMENTI CLASSIFICATI</t>
  </si>
  <si>
    <t>C0301</t>
  </si>
  <si>
    <t>DISPOSITIVI PER CIRCOLAZIONE EXTRACORPOREA ED ASSISTITA</t>
  </si>
  <si>
    <t>79714000-2</t>
  </si>
  <si>
    <t>Servizi di sorveglianza</t>
  </si>
  <si>
    <t>75251100-1</t>
  </si>
  <si>
    <t>Servizi di lotta contro gli incendi</t>
  </si>
  <si>
    <t>Gara consorziata - 2° Trimestre 2015</t>
  </si>
  <si>
    <t>79995100-6</t>
  </si>
  <si>
    <t>Servizi di archiviazione</t>
  </si>
  <si>
    <t>66518100-5</t>
  </si>
  <si>
    <t>Servizi di intermediazione assicurativa</t>
  </si>
  <si>
    <t>55300000-3</t>
  </si>
  <si>
    <t>Servizi di ristorazione e di distribuzione pasti</t>
  </si>
  <si>
    <t>72252000-6</t>
  </si>
  <si>
    <t>Servizi di archiviazione dati</t>
  </si>
  <si>
    <t>38527200-7</t>
  </si>
  <si>
    <t>Dosimetri</t>
  </si>
  <si>
    <t>85310000-5</t>
  </si>
  <si>
    <t>Servizi di assistenza sociale</t>
  </si>
  <si>
    <t>77400000-4</t>
  </si>
  <si>
    <t>Servizi zoologici</t>
  </si>
  <si>
    <t>71356200-0</t>
  </si>
  <si>
    <t>Servizi di assistenza tecnica</t>
  </si>
  <si>
    <t>39143112-4</t>
  </si>
  <si>
    <t>Materassi</t>
  </si>
  <si>
    <t>77211500-7</t>
  </si>
  <si>
    <t>Servizi di manutenzione alberi</t>
  </si>
  <si>
    <t>77310000-6</t>
  </si>
  <si>
    <t>Servizi di piantagione e manutenzione di zone verdi</t>
  </si>
  <si>
    <t>42512000-8</t>
  </si>
  <si>
    <t>Impianti di condizionamento dell'aria</t>
  </si>
  <si>
    <t>50800000-3</t>
  </si>
  <si>
    <t>Servizi di riparazione e manutenzione vari</t>
  </si>
  <si>
    <t>72212200-1</t>
  </si>
  <si>
    <t>Servizi di programmazione di software per reti, Internet e intranet</t>
  </si>
  <si>
    <t>64112000-4</t>
  </si>
  <si>
    <t>Servizi postali per la corrispondenza</t>
  </si>
  <si>
    <t>90919200-4</t>
  </si>
  <si>
    <t>Servizi di pulizia di uffici</t>
  </si>
  <si>
    <t>90900000-6</t>
  </si>
  <si>
    <t>Servizi di pulizia e disinfestazione</t>
  </si>
  <si>
    <t>90524400-0</t>
  </si>
  <si>
    <t>Raccolta, trasporto e smaltimento di rifiuti ospedalieri</t>
  </si>
  <si>
    <t>55130000-0</t>
  </si>
  <si>
    <t>Altri servizi alberghieri</t>
  </si>
  <si>
    <t>85312500-4</t>
  </si>
  <si>
    <t>Servizi di riabilitazione</t>
  </si>
  <si>
    <t>98133000-4</t>
  </si>
  <si>
    <t>Servizi prestati da organizzazioni associative di carattere sociale</t>
  </si>
  <si>
    <t>90620000-9</t>
  </si>
  <si>
    <t>Servizi di sgombero neve</t>
  </si>
  <si>
    <t>90721600-3</t>
  </si>
  <si>
    <t>Servizi di protezione dalle radiazioni</t>
  </si>
  <si>
    <t>85121270-6</t>
  </si>
  <si>
    <t>Servizi psichiatrici o psicologici</t>
  </si>
  <si>
    <t>85121230-4</t>
  </si>
  <si>
    <t>Servizi cardiologici o servizi specialistici polmonari</t>
  </si>
  <si>
    <t>66600000-6</t>
  </si>
  <si>
    <t>Servizi di tesoreria</t>
  </si>
  <si>
    <t>66110000-4</t>
  </si>
  <si>
    <t>Servizi bancari</t>
  </si>
  <si>
    <t>63100000-0</t>
  </si>
  <si>
    <t>Servizi di movimentazione, magazzinaggio e servizi affini</t>
  </si>
  <si>
    <t>98341140-8</t>
  </si>
  <si>
    <t>Servizi di vigilanza di edifici</t>
  </si>
  <si>
    <t>79100000-5</t>
  </si>
  <si>
    <t>Servizi giuridici</t>
  </si>
  <si>
    <t>85111900-9</t>
  </si>
  <si>
    <t>Servizi di dialisi ospedaliera</t>
  </si>
  <si>
    <t>75122000-7</t>
  </si>
  <si>
    <t>Servizi amministrativi in campo sanitario</t>
  </si>
  <si>
    <t>90524200-8</t>
  </si>
  <si>
    <t>Servizi di smaltimento di rifiuti ospedalieri</t>
  </si>
  <si>
    <t>55511000-5</t>
  </si>
  <si>
    <t>Servizi di mensa ed altri servizi di caffetteria per clientela ristretta</t>
  </si>
  <si>
    <t>60130000-8</t>
  </si>
  <si>
    <t>Servizi speciali di trasporto passeggeri su strada</t>
  </si>
  <si>
    <t>C03010102</t>
  </si>
  <si>
    <t>KIT PER OSSIGENATORI</t>
  </si>
  <si>
    <t>R07</t>
  </si>
  <si>
    <t>DISPOSITIVI PER ENDOSCOPIA BRONCOPOLMONARE</t>
  </si>
  <si>
    <t>38544000-0</t>
  </si>
  <si>
    <t>Apparecchi rivelatori di droghe</t>
  </si>
  <si>
    <t>W02010399</t>
  </si>
  <si>
    <t>STRUMENTAZIONE PER CHIMICA CLINICA / IMMUNOCHIMICA INTEGRATA/MODULARE NON ALTRIMENTI CLASSIFICATA</t>
  </si>
  <si>
    <t>W020290</t>
  </si>
  <si>
    <t>STRUMENTAZIONE VARIA PER EMATOLOGIA / ISTOLOGIA / CITOLOGIA</t>
  </si>
  <si>
    <t>K0202010102</t>
  </si>
  <si>
    <t>FORBICI MONOUSO PER CHIRURGIA A ULTRASUONI LAPAROSCOPICA</t>
  </si>
  <si>
    <t>W020106</t>
  </si>
  <si>
    <t>STRUMENTAZIONE PER CHIMICA CLINICA / IMMUNOCHIMICA TEST RAPIDI</t>
  </si>
  <si>
    <t>W0501010102</t>
  </si>
  <si>
    <t>PROVETTE PER RACCOLTA DI SANGUE</t>
  </si>
  <si>
    <t>Z12030305</t>
  </si>
  <si>
    <t>RISCALDATORI PER INFUSIONE</t>
  </si>
  <si>
    <t>72611000-6</t>
  </si>
  <si>
    <t>Servizi di assistenza tecnica informatica</t>
  </si>
  <si>
    <t>W0102050208</t>
  </si>
  <si>
    <t>GLICOPROTEINA SPECIFICA B1 DELLA GRAVIDANZA</t>
  </si>
  <si>
    <t>W0105</t>
  </si>
  <si>
    <t>IMMUNOLOGIA DELLE MALATTIE INFETTIVE</t>
  </si>
  <si>
    <t>48444000-2</t>
  </si>
  <si>
    <t>Sistema contabile</t>
  </si>
  <si>
    <t>33194000-6</t>
  </si>
  <si>
    <t>Apparecchi e strumenti per trasfusione e infusione</t>
  </si>
  <si>
    <t>33696700-2</t>
  </si>
  <si>
    <t>Reattivi urologici</t>
  </si>
  <si>
    <t>A03010202</t>
  </si>
  <si>
    <t>DEFLUSSORI UROLOGICI</t>
  </si>
  <si>
    <t>W05030399</t>
  </si>
  <si>
    <t>DISPOSITIVI PER LABORATORIO MICROBIOLOGICO - ALTRI</t>
  </si>
  <si>
    <t>W01010501</t>
  </si>
  <si>
    <t>SIERI DI CONTROLLO MULTICOMPONENTI (CHIMICA CLINICA)</t>
  </si>
  <si>
    <t>W020103</t>
  </si>
  <si>
    <t>STRUMENTAZIONE PER CHIMICA CLINICA / IMMUNOCHIMICA INTEGRATA/MODULARE</t>
  </si>
  <si>
    <t>34946222-2</t>
  </si>
  <si>
    <t>Cuori</t>
  </si>
  <si>
    <t>C0104010204</t>
  </si>
  <si>
    <t>SISTEMI PER ATERECTOMIA CORONARICA</t>
  </si>
  <si>
    <t>A020104</t>
  </si>
  <si>
    <t>SIRINGHE PER INIETTORE</t>
  </si>
  <si>
    <t>Z120302</t>
  </si>
  <si>
    <t>STRUMENTAZIONE PER IL MONITORAGGIO DI PARAMETRI VITALI</t>
  </si>
  <si>
    <t>W0104</t>
  </si>
  <si>
    <t>MICROBIOLOGIA</t>
  </si>
  <si>
    <t>C010204</t>
  </si>
  <si>
    <t>SISTEMI DI ACCESSO VENOSO IMPIANTABILI SOTTOCUTANEI</t>
  </si>
  <si>
    <t>A060203</t>
  </si>
  <si>
    <t>DRENAGGI PLEURICI CON VAVOLA E KIT</t>
  </si>
  <si>
    <t>A0303</t>
  </si>
  <si>
    <t>SISTEMI PER INFUSIONE RAPIDA (ALTO FLUSSO)</t>
  </si>
  <si>
    <t>Z12030302</t>
  </si>
  <si>
    <t>POMPE A SIRINGA</t>
  </si>
  <si>
    <t>33128000-3</t>
  </si>
  <si>
    <t>Laser medico per usi diversi dalla chirurgia</t>
  </si>
  <si>
    <t>Z1209</t>
  </si>
  <si>
    <t>STRUMENTAZIONE PER NEFROLOGIA ED EMODIALISI</t>
  </si>
  <si>
    <t>D01AC</t>
  </si>
  <si>
    <t>DERIVATI IMIDAZOLICI E TRIAZOLICI</t>
  </si>
  <si>
    <t>33621400-3</t>
  </si>
  <si>
    <t>Sostituti ematici e soluzioni per perfusioni</t>
  </si>
  <si>
    <t>B05XA</t>
  </si>
  <si>
    <t>SOLUZIONI ELETTROLITICHE</t>
  </si>
  <si>
    <t>79620000-6</t>
  </si>
  <si>
    <t>Servizi di fornitura di personale, compreso personale temporaneo</t>
  </si>
  <si>
    <t>A0601010499</t>
  </si>
  <si>
    <t>SONDE DI DRENAGGIO - ALTRE</t>
  </si>
  <si>
    <t>33141641-5</t>
  </si>
  <si>
    <t>Sonde</t>
  </si>
  <si>
    <t>G02</t>
  </si>
  <si>
    <t>SONDE GASTRO-INTESTINALI</t>
  </si>
  <si>
    <t>A06010104</t>
  </si>
  <si>
    <t>SONDE DI DRENAGGIO</t>
  </si>
  <si>
    <t>22458000-5</t>
  </si>
  <si>
    <t>Stampati su ordinazione</t>
  </si>
  <si>
    <t>P070402</t>
  </si>
  <si>
    <t>STENT VASCOLARI</t>
  </si>
  <si>
    <t>P07040202</t>
  </si>
  <si>
    <t>STENT VASCOLARI PERIFERICI</t>
  </si>
  <si>
    <t>U0203</t>
  </si>
  <si>
    <t>STENT URETERALI</t>
  </si>
  <si>
    <t>U020399</t>
  </si>
  <si>
    <t>STENT URETERALI - ALTRI</t>
  </si>
  <si>
    <t>33141230-1</t>
  </si>
  <si>
    <t>Dilatatori</t>
  </si>
  <si>
    <t>C020201</t>
  </si>
  <si>
    <t>ELETTROCATETERI ENDOCARDICI PROVVISORI</t>
  </si>
  <si>
    <t>H020399</t>
  </si>
  <si>
    <t>SUTURATRICI PER VIDEOCHIRURGIA - ALTRE</t>
  </si>
  <si>
    <t>H010101</t>
  </si>
  <si>
    <t>SUTURE RIASSORBIBILI SINTETICHE</t>
  </si>
  <si>
    <t>H010101010201</t>
  </si>
  <si>
    <t>POLIGLICONATO MONTATO</t>
  </si>
  <si>
    <t>K010201</t>
  </si>
  <si>
    <t>STRUMENTI CHIRURGICI MONOUSO PER CHIRURGIA MINI-INVASIVA</t>
  </si>
  <si>
    <t>J010201</t>
  </si>
  <si>
    <t>DISPOSITIVI IMPIANTABILI DIAGNOSTICI PER LA REGISTRAZIONE DELLE ARITMIE</t>
  </si>
  <si>
    <t>45442110-1</t>
  </si>
  <si>
    <t>Lavori di tinteggiatura per edifici</t>
  </si>
  <si>
    <t>A010199</t>
  </si>
  <si>
    <t>AGHI E KIT PER INFUSIONE E PRELIEVO - ALTRI</t>
  </si>
  <si>
    <t>Z12030280</t>
  </si>
  <si>
    <t>STRUMENTAZIONE PER IL MONITORAGGIO DI PARAMETRI VITALI - COMPONENTI ACCESSORI HARDWARE</t>
  </si>
  <si>
    <t>60424000-6</t>
  </si>
  <si>
    <t>Noleggio di mezzi di trasporto aerei con equipaggio</t>
  </si>
  <si>
    <t>W0202059002</t>
  </si>
  <si>
    <t>COLORATORI AUTOMATICI DI VETRINI ISTOLOGICI</t>
  </si>
  <si>
    <t>C019017</t>
  </si>
  <si>
    <t>VALVULOTOMI</t>
  </si>
  <si>
    <t>Z12030105</t>
  </si>
  <si>
    <t>VENTILATORI POLMONARI PER USO OSPEDALIERO</t>
  </si>
  <si>
    <t>Z120301</t>
  </si>
  <si>
    <t>STRUMENTAZIONE PER ANESTESIA E DI SUPPORTO ALLA VENTILAZIONE POLMONARE</t>
  </si>
  <si>
    <t>Etichette di riga</t>
  </si>
  <si>
    <t>12 letti di degenza - 922</t>
  </si>
  <si>
    <t>2 divaricatori - 922</t>
  </si>
  <si>
    <t>6 letti articolati con telecomando elettrico - 922</t>
  </si>
  <si>
    <t>ABBONAMENTO A RIVISTE SCIENTIFICHE ITALIANE - 925</t>
  </si>
  <si>
    <t>ACQUA ARRICCHITA PER MEDICINA NUCLEARE - 925</t>
  </si>
  <si>
    <t>ACQUISIZIONE DI N. 2 AUTOMEDICHE ELETTRICHE SPERIMENTAZIONE RISPARMIO - 991</t>
  </si>
  <si>
    <t>ACQUISIZIONE E MANUTENZIONE SW 112 - 991</t>
  </si>
  <si>
    <t>ACQUISIZIONE MANUTENZIONE  e NOLEGGIO SW 118 - 991</t>
  </si>
  <si>
    <t>ACQUISIZIONE SW CENTRALE PER LA GESTIONE DEI TRASPORTI DEI DIALIZZATI - 991</t>
  </si>
  <si>
    <t>ACQUISTO ARREDI VARI D'UFFICIO PER ESIGENZE SEDE AREU - 991</t>
  </si>
  <si>
    <t>ACQUISTO BUONI BENZINA E GASOLIO - 925</t>
  </si>
  <si>
    <t>ACQUISTO DI FURGONI PER IL TRASPORTO ORGANI - 991</t>
  </si>
  <si>
    <t>ACQUISTO DI N. 2 AMBULANZE - 991</t>
  </si>
  <si>
    <t>ACQUISTO DI SERVIZI PER L'AGGIORNAMENTO TECNOLOGICO DELLE CENTRALI TELEFONICHE - 925</t>
  </si>
  <si>
    <t>ACQUISTO ECOGRAFI VARIE FASCE (2 P.O. GARBAGNATE E N.3 P.O. RHO) - 922</t>
  </si>
  <si>
    <t>Acquisto farmaci da grossista - 922</t>
  </si>
  <si>
    <t>Acquisto farmaci da grossista - 925</t>
  </si>
  <si>
    <t>ACQUISTO FRIGORISCALDATORI PORTATILI PER LE NECESSITA' DEI MEZZI DI SOCCORSO - 991</t>
  </si>
  <si>
    <t>ACQUISTO IN UNICITA' DI APPARATI FINALIZZATI ALLA COPERTURA RADIOMOBILE - 925</t>
  </si>
  <si>
    <t>ACQUISTO LASER E FOTOCOAGULATORE LASER - 922</t>
  </si>
  <si>
    <t>acquisto materiale monouso maceratore - 922</t>
  </si>
  <si>
    <t>ACQUISTO PDL E SERVER PER CALL CENTER VIA ROSELLINI - 991</t>
  </si>
  <si>
    <t>Acquisto PET CT - 922</t>
  </si>
  <si>
    <t>ACQUISTO PNEUMATICI E GESTIONE BILANCIAMENTO EQUILIBRATURA RIPARAZIONE E INSTALLAZIONE VEICOLI DI PROPRIETA' DI AREU O COMODATI - 991</t>
  </si>
  <si>
    <t>Acquisto tavolo stereotassico per biopsia mammaria - 922</t>
  </si>
  <si>
    <t>ACQUISTO TERMINALE CONTROLLO ACCESSI E TELECAMERE - MICROTEL SPA - 925</t>
  </si>
  <si>
    <t>ACQUISTO ZAINI DA SOCCORSO - 991</t>
  </si>
  <si>
    <t>ADEGUAMENTO SOFTWARE - 925</t>
  </si>
  <si>
    <t>Adesione Consip Fuel Card carburante - 923</t>
  </si>
  <si>
    <t>ADESIONE CONSIP PER COMPUTER PORTATILI - 991</t>
  </si>
  <si>
    <t>ADESIONE CONVENZ CONSIP PER AUTOMEDICHE COMPLETE DI PACCHETTO DI MANUTENZIONE QUINQUENNALE - 991</t>
  </si>
  <si>
    <t>ADESIONE CONVENZIONE CONSIP BUONI PASTO - 991</t>
  </si>
  <si>
    <t>ADESIONE CONVENZIONE CONSIP PER AUTOMEDICHE COMPLETE DI PACCHETTO DI MANUTENZIONE QUINQUENNALE - 991</t>
  </si>
  <si>
    <t>ADESIONE CONVENZIONE CONSIP PERSONAL COMPUTER - 991</t>
  </si>
  <si>
    <t>ADESIONE CONVENZIONE CONSIP SERVIZIO DI PULIZIA ENTI SANITARI - 991</t>
  </si>
  <si>
    <t>ADESIONE CONVENZIONE CONSIP TELEFONIA FISSA - 991</t>
  </si>
  <si>
    <t>ADESIONE CONVENZIONE CONSIP TELEFONIA MOBILE - 991</t>
  </si>
  <si>
    <t>ADESIONE GARA ARCA CANCELLERIA - 991</t>
  </si>
  <si>
    <t>ADESIONE GARA CONSIP BUONI CARBURANTE - 991</t>
  </si>
  <si>
    <t>ADESIONE SERVIZIO TELEPASS - 991</t>
  </si>
  <si>
    <t>ADESIONE SPC NUOVA CONVENZIONE PER TUTTO IL SISTEMA DI CONNETTIVITA' REGIONALE SISTEMA EMERGENZE E NUE - 991</t>
  </si>
  <si>
    <t>Affidamento canoni e licenze web sense - 922</t>
  </si>
  <si>
    <t>Affidamento dei Servizi nell'ambito della convenzione SPC - CNIPA e coordinamento servizi complementari nell'ambito del sistema pubblico di connettività - 923</t>
  </si>
  <si>
    <t>AFFIDAMENTO DEL SERVIZIO TRASPORTO SANITARIO INTERNO  ED ESTERNO  CON AMBULANZA MALATI - 924</t>
  </si>
  <si>
    <t>AFFIDAMENTO DEL SERVIZIO TRASPORTO SANITARIO INTERNO  ED ESTERNO  CON AMBULANZA MALATI - 925</t>
  </si>
  <si>
    <t>Affidamento fornitura di dispositivi per Neurochirurgia - 923</t>
  </si>
  <si>
    <t>Affidamento fornitura di dispositivi per Neurochirurgia - 925</t>
  </si>
  <si>
    <t>Affidamento in service fornitura Suros Atec - 922</t>
  </si>
  <si>
    <t>affidamento servizi assistenza tecnica specializzata di Grant Office - 923</t>
  </si>
  <si>
    <t>Aggiornamento 2 CUSA - 922</t>
  </si>
  <si>
    <t>AGGIORNAMENTO INFRASTRUTTURE HARDWARE - 925</t>
  </si>
  <si>
    <t>Aggiornamento RMN CT ONCOLOGY + TISSUE 4D e software - 922</t>
  </si>
  <si>
    <t>Aggiornamento RMN Philips - 922</t>
  </si>
  <si>
    <t>Aggiornamento RMN Siemens - 922</t>
  </si>
  <si>
    <t>AGHI CANNULA A 1 E 2 VIE, AGHI SPINALI E TAPPI PER AGHI E CATETERI VENOSI CON PUNTO DI INIEZIONE, DI CHIUSURA, TIPO COMBI - 925</t>
  </si>
  <si>
    <t>AGHI DA BIOPSIA E ALCOLIZZAZIONE E DISPOSITIVI MONOSUSO PER BIOPSIE ECOGUIDATE - 925</t>
  </si>
  <si>
    <t>Aghi e siringhe - 922</t>
  </si>
  <si>
    <t>AGHI E SIRINGHE - 925</t>
  </si>
  <si>
    <t>Alcoli e materie prime - 922</t>
  </si>
  <si>
    <t>Alcoli e materie prime - 923</t>
  </si>
  <si>
    <t>Alcoli e materie prime - 925</t>
  </si>
  <si>
    <t>ANGIOGRAFO - 925</t>
  </si>
  <si>
    <t>Anticorpi fluorocromati e reagenti per citofluorimetria a flusso - 922</t>
  </si>
  <si>
    <t>Antisettici e disinfettanti - 923</t>
  </si>
  <si>
    <t>Apparecchiatura Biacore BC T 200 - 922</t>
  </si>
  <si>
    <t>ARMADIETTI SPOGLIAOIO PER PERSONALE - 925</t>
  </si>
  <si>
    <t>Armadio stupefacenti e aggiornamento software armadio blocco più software HL 7 per 16 posti letto - 922</t>
  </si>
  <si>
    <t>ARREDI E ATTREZZATURE E ELETTRODOMESTICI PER RISTRUTTURAZIONE PAD. GRANELLI - 925</t>
  </si>
  <si>
    <t>ARREDI TECNICI E APPARECCHIATURE PER RISTRUTTURAZIONE LABORATORIO PAD. INVERNIZZI - 925</t>
  </si>
  <si>
    <t>ARREDI TECNICI PER SALE SIMULAZIONE CENTRO FORMAZIONE VIALE MONZA - 991</t>
  </si>
  <si>
    <t>ARREDI VIA ROSELLINI PER TRASLOCO SOREU DI MILANO - 991</t>
  </si>
  <si>
    <t>Articoli di ferramenta per i magazzini della S.C. Edile Impianti - 923</t>
  </si>
  <si>
    <t>ASSICURAZIONE ELETTR. INFORTUNI KASKO - 991</t>
  </si>
  <si>
    <t>ASSICURAZIONE INCENDIO - 991</t>
  </si>
  <si>
    <t>ASSICURAZIONE RC PATRIMONIALE - 991</t>
  </si>
  <si>
    <t>ASSICURAZIONE TUTELA LEGALE - 991</t>
  </si>
  <si>
    <t>Assistena e manutenzione testiere Mayfiel di posizionamento della testa del paziente sul tavolo operatorio - 923</t>
  </si>
  <si>
    <t>Assistenza e manutenzione apparecchio digitale per toraci ed ossa mod. essentia - 923</t>
  </si>
  <si>
    <t>Assistenza e manutenzione di apparecchiature per elettroencefalografia, videoelettroencefalografia, videoelettroncefalografia h24, sistema di monitoraggio per piccoli animali - 923</t>
  </si>
  <si>
    <t>ASSISTENZA E MANUTENZIONE ENDOSCOPIA FLESSIBILE DITTA OLYMPUS - 925</t>
  </si>
  <si>
    <t>ASSISTENZA E MANUTENZIONE ENDOSCOPIA FLESSIBILE DITTA PENTAX - 925</t>
  </si>
  <si>
    <t>ASSISTENZA E MANUTENZIONE PER ORTOPANTOMOGRAFO  DITTA DITECH - 925</t>
  </si>
  <si>
    <t>Assistenza e manutenzione per Risonanza magnetica mod. Achieva 3 T incluso sistema di imaging  funzionale (compreso aggiornamento sw) - 923</t>
  </si>
  <si>
    <t>Assistenza e manutenzione per risonanza magnetica mod. Biospec 70/30 USR per imaging e spettroscopia per piccoli animali e di tutti gli accessori inclusi ad essa collegati compresa event - 923</t>
  </si>
  <si>
    <t>ASSISTENZA E MANUTENZIONE PER SISTEMA DI NEURONAVIGAZIONE CON LA DITTA BRAINLAB - 925</t>
  </si>
  <si>
    <t>ASSISTENZA E MANUTENZIONE PER SISTEMA MAMMOTEST PLUS DITTA CARESTREAM - 925</t>
  </si>
  <si>
    <t>Assistenza e manutenzione per TAC mod. Brillance completa di accessori e stazione di refertazione - 923</t>
  </si>
  <si>
    <t>ASSISTENZA E MANUTENZIONE PER UNA GAMMA CAMERA DITTA INTERMEDICA - 925</t>
  </si>
  <si>
    <t>ASSISTENZA E MANUTENZIONE PER VARI E APPARECCHIATURE DITTA MORTARA RANGONI - 925</t>
  </si>
  <si>
    <t>Assistenza e manutenzione sistemi elettromiografia ed elettroencefalografia, apparecchi per posizionamento neurostimolatori - 923</t>
  </si>
  <si>
    <t>ASSISTENZA E MANUTENZIONE SU APPARECCHIATURA RADIOLOGICA CON LA DITTA GMM - 925</t>
  </si>
  <si>
    <t>ASSISTENZA E MANUTENZIONE SU APPARECCHIO DI RADIOTERAPIA DERMATOLOGICA DITTA RADIUS - 925</t>
  </si>
  <si>
    <t>ASSISTENZA E MANUTENZIONE SU DIVERSE APPARECCHIATURE RADIOLOGCHE DITTA DITECH - 925</t>
  </si>
  <si>
    <t>ASSISTENZA E MANUTENZIONE SU DUE DENSITOMETRI OSSEI DITTA TECHNOLOGIC - 925</t>
  </si>
  <si>
    <t>ASSISTENZA E MANUTENZIONE SU DUE PLETISMOGRAFI DITTA COSMED - 925</t>
  </si>
  <si>
    <t>ASSISTENZA E MANUTENZIONE SU IMPIANTO TRATTAMENTO ACQUA DIALISI DITTA FRESENIUS - 925</t>
  </si>
  <si>
    <t>ASSISTENZA E MANUTENZIONE SU POLICRIOBIOLOGICI DITTA AIR LIQUID - 925</t>
  </si>
  <si>
    <t>ASSISTENZA E MANUTENZIONE SU SISTEMA INTEGRAZIONBE DI SALA PER BIO C. RIVA CON LA DITTA OLYMPUS - 925</t>
  </si>
  <si>
    <t>ASSISTENZA E MANUTENZIONE SU STAZIONE ROBOTICA PER FARMACI DITTA HEALTH ROBOTICS - 925</t>
  </si>
  <si>
    <t>ASSISTENZA E MANUTENZIONE SU TRE STERILIZZATRICI S GAS PLASMA DITTA J&amp;J - 925</t>
  </si>
  <si>
    <t>ASSISTENZA E MANUTENZIONE SU VARIE APPARECCHIATURE DITTA CAIR ZEISS - 925</t>
  </si>
  <si>
    <t>ASSISTENZA E MANUTENZIONE SU VARIE APPARECCHIATURE DITTA MAQUET - 925</t>
  </si>
  <si>
    <t>ASSISTENZA E MANUTENZIONE SU VARIE APPARECCHIATURE DITTA MIDA - 925</t>
  </si>
  <si>
    <t>ASSISTENZA E MANUTENZIONE SU VARIE APPARECCHIATURE DITTA PHILIPS - 925</t>
  </si>
  <si>
    <t>ASSISTENZA E MANUTENZIONE SU VARIE APPARECCHIATURE DITTA SIEMENS - 925</t>
  </si>
  <si>
    <t>ASSISTENZA E MANUTENZIONE SU VARIE APPARECCHIATURE GE MEDICAL SYSTEM - 925</t>
  </si>
  <si>
    <t>ASSISTENZA E MANUTENZIONE VARIE STERILIZZATRICI DITTA GETINGE - 925</t>
  </si>
  <si>
    <t>ASSISTENZA E MAUTENZIONE DIVERSE APPARECCHIATURE  RADIOGRAFIA  DITTA FUJI - 925</t>
  </si>
  <si>
    <t>ASSISTENZA ORDINARIA DEL SISTEMA INFORMATICO DEL U.O.C. DI NEONATOLOGIA E TERAPIA INTENSIVA NEONATALE ANNO 2016  DITTA INNOVAZIONE E TECNOLOGIE - 925</t>
  </si>
  <si>
    <t>ASSISTENZA ORDINARIA SPECIALISTICA SISTEMA INFORMATICO TRAPNET DITTA INSIEL MERCATO - 925</t>
  </si>
  <si>
    <t>ASSISTENZA SU VARIE APPARECCHIATURE RADIOLOGICHE CON LA DITTA GMS - 925</t>
  </si>
  <si>
    <t>ASSISTENZA SU VARIE AUTOCLAVI CON LA DITTA CISA SERVICE - 925</t>
  </si>
  <si>
    <t>ASSISTENZA SU VARIE AUTOCLAVI CON LA DITTA SORDINA - 925</t>
  </si>
  <si>
    <t>ASSITENZA E MANUTENZIONE N. 4 PORTATILI PER RADIOSCOPIA CON LA DITTA SIPAR - 925</t>
  </si>
  <si>
    <t>ausili monouso per incontineti - 923</t>
  </si>
  <si>
    <t>AUSILI PER MOVIMENTAZIONE PAZIENTI (ES. CARROZZINE, COMODE E BARELLE) - 925</t>
  </si>
  <si>
    <t>AUSILI PER MOVIMENTAZIONE PAZIENTI (ES. SET TELI ALTO SCORRIMENTO E TAVOLI ALTO SCORRIMENTO) - 925</t>
  </si>
  <si>
    <t>BIOPSY PUNCH E CURETTE PER DERMATOLOGIA - 925</t>
  </si>
  <si>
    <t>BIOSIMILARE INFLIXIMAB - 925</t>
  </si>
  <si>
    <t>Braccialetti identificativi paziente - 922</t>
  </si>
  <si>
    <t>BROKERAGGIO - 991</t>
  </si>
  <si>
    <t>BUONI PASTO - 925</t>
  </si>
  <si>
    <t>CANCELLERIA TRADIOZIONALE ED ECOLOGICA - 925</t>
  </si>
  <si>
    <t>Canone licenze disclaimer - 922</t>
  </si>
  <si>
    <t>CARDIOTOCOGRAFI - 925</t>
  </si>
  <si>
    <t>carta in risme - 922</t>
  </si>
  <si>
    <t>Carta in risme - 923</t>
  </si>
  <si>
    <t>CARTE TERMICHE PER ELETTRODIAGNOSTICA - 923</t>
  </si>
  <si>
    <t>CARTE TERMICHE PER ELETTRODIAGNOSTICA - 924</t>
  </si>
  <si>
    <t>CARTE TERMICHE PER ELETTRODIAGNOSTICA - 925</t>
  </si>
  <si>
    <t>CATETERE PER MANOMETRIA ESOFAGEA - 925</t>
  </si>
  <si>
    <t>Cateteri monitoraggio gittata cardiaca per monitor Vigilance - originali Edwards - 925</t>
  </si>
  <si>
    <t>CATETERI MONITORAGGIO GITTATA CARDIACA PER MONITOR VIGILANCE-ORIGINALI EDWARDS - 925</t>
  </si>
  <si>
    <t>CERTIFICAZIONE QUALITA' - 991</t>
  </si>
  <si>
    <t>Cip per analisi espressione genetica - 922</t>
  </si>
  <si>
    <t>CIRCUITI PER IRRIGAZIONE/ASPIRAZIONE CON MANIPOLO A TROMBETTA - 925</t>
  </si>
  <si>
    <t>Circuiti Rand - 922</t>
  </si>
  <si>
    <t>COLANGIOSCOPIO SPYGLASS - 925</t>
  </si>
  <si>
    <t>Collimatore HDI per Truebeam per trattamenti di pazienti pediatrici - 922</t>
  </si>
  <si>
    <t>Concessione distributori automatici di alimenti e bevande - 922</t>
  </si>
  <si>
    <t>Concessione distributori automatici di alimenti e bevande - 923</t>
  </si>
  <si>
    <t>Concessione distributori automatici di alimenti e bevande - 924</t>
  </si>
  <si>
    <t>Concessione distributori automatici di alimenti e bevande - 925</t>
  </si>
  <si>
    <t>Connettività aziendale - 922</t>
  </si>
  <si>
    <t>CONSOLIDAMENTO E MANUTENZIONE CENTRALI NUE LOMBARDIA HW E SW FUNZIONALE - 991</t>
  </si>
  <si>
    <t>conto deposito matrix mandible - 922</t>
  </si>
  <si>
    <t>CONTRATTO DI ASSISTENZA E MANUTENZIONE PER N. 2 ANGIOGRAFI IN USO PRESSO LA UOC MALATTIE CARDIOVASCOLARI  CON LA DITTA TOSHIBA - 925</t>
  </si>
  <si>
    <t>Contratto di assistenza manutenzione di programmi e/o fornitura di assistenza sistemistica software di gestione servizio stipendi - 923</t>
  </si>
  <si>
    <t>Convenzione Consip telefonia fissa e connettività  IP 4 - 923</t>
  </si>
  <si>
    <t>Convenzione prestazione di Servizi di Telefonia Mobile - 923</t>
  </si>
  <si>
    <t>convenzione quadro con RL e Lombardia Informatica per i servizi di gestione del PDL (fornitura prodotti) - 922</t>
  </si>
  <si>
    <t>COPERTURE STERILI PER APPARECCHIATURE VARIE  - 923</t>
  </si>
  <si>
    <t>COPERTURE STERILI PER APPARECCHIATURE VARIE  - 925</t>
  </si>
  <si>
    <t>CORSI DI GUIDA SICURA 1 - 991</t>
  </si>
  <si>
    <t>CORSI DI GUIDA SICURA 2 - 991</t>
  </si>
  <si>
    <t>DEFLUSSORI DIVERSI, REGOLATORI DI FLUSSO, FILTRI PER NUTRIZIONE PARENTELARE, DEFLUSSORI AD Y - 925</t>
  </si>
  <si>
    <t>DETERSIVI E DETERGENTI - 923</t>
  </si>
  <si>
    <t>Diagnostici e reagenti per Anatomia Patologica - 922</t>
  </si>
  <si>
    <t>Digital PCR - 922</t>
  </si>
  <si>
    <t>DIPOSITIVI MEDICI MONOUSO PER INIETTORE MEZZI DI CONTRASTO - 923</t>
  </si>
  <si>
    <t>DISINFETTANTI - 925</t>
  </si>
  <si>
    <t>Dispositivi di chiusura vascolare - 922</t>
  </si>
  <si>
    <t>DISPOSITIVI DIAGNOTICI IN VITRO - 925</t>
  </si>
  <si>
    <t>DISPOSITIVI E PROTESI PER EMODINAMICA - 925</t>
  </si>
  <si>
    <t>DISPOSITIVI MEDICI PER APPARATO CARDIOCIRCOLATORIO - 925</t>
  </si>
  <si>
    <t>DISPOSITIVI MEDICI PER ASSISTENZA RESPIRATORIA - 925</t>
  </si>
  <si>
    <t>Dispositivi medici per endoscopia digestiva - 925</t>
  </si>
  <si>
    <t>DISPOSITIVI MEDICI PER MEDICAZIONI AVANZATE - 925</t>
  </si>
  <si>
    <t>DISPOSITIVI MEDICI PER U.O.C. UROLOGIA ED UROGINECOLOGIA - 925</t>
  </si>
  <si>
    <t>DISPOSITIVI MEDICI SPECIFICI PER U.O. STERILITA' DI COPPIA - 925</t>
  </si>
  <si>
    <t>Dispositivi monouso per ostetricia e ginecologia con apparecchiature in comodato d'uso gratuito (tipo Sistema Versapoint - Versascope) - 925</t>
  </si>
  <si>
    <t>DISPOSITIVI PER ANESTESIA E RIANIMAZIONE A CARATTERE DI UNICITA' - 925</t>
  </si>
  <si>
    <t>DISPOSITIVI PER ASPIRAZIONE CHIRURGICA_x000D_
rotoli, tubi connettori per aspiratore non sterili _x000D_
tubi connettori sterili_x000D_
cannule Yankauer - cannule punta piatta_x000D_
_x000D_
DISPOSITIVI PER INFUSIONE - 922</t>
  </si>
  <si>
    <t>DISPOSITIVI PER ASPIRAZIONE CHIRURGICA_x000D_
rotoli, tubi connettori per aspiratore non sterili _x000D_
tubi connettori sterili_x000D_
cannule Yankauer - cannule punta piatta_x000D_
_x000D_
DISPOSITIVI PER INFUSIONE - 923</t>
  </si>
  <si>
    <t>DISPOSITIVI PER ASPIRAZIONE CHIRURGICA_x000D_
rotoli, tubi connettori per aspiratore non sterili _x000D_
tubi connettori sterili_x000D_
cannule Yankauer - cannule punta piatta_x000D_
_x000D_
DISPOSITIVI PER INFUSIONE - 925</t>
  </si>
  <si>
    <t>DISPOSITIVI PER CHIRURGIA E GASTROENTEROLOGIA (ES. SONDE NASOGASTRICHE ETC) - 925</t>
  </si>
  <si>
    <t>DISPOSITIVI PER IL MONITORAGGIO PRESSORIO ED EMODINAMICO INVASIVO - 922</t>
  </si>
  <si>
    <t>DISPOSITIVI PER IL MONITORAGGIO PRESSORIO ED EMODINAMICO INVASIVO - 925</t>
  </si>
  <si>
    <t>dispositivi per la chirurgia della grande obesita'  BENDAGGI GASTRICI REGOLABILI e aghi di Huber - 925</t>
  </si>
  <si>
    <t>DISPOSITIVI PER OCULISTICA - 925</t>
  </si>
  <si>
    <t>DISPOSITIVI PER ORTOPEDIA - 925</t>
  </si>
  <si>
    <t>DISPOSITIVI PER ORTOPEDIA E TRAUMATOLOGIA A CARATTERE DI UNICITA' (STRYKER, MIDA OSPEDALIERA, ORTHO FIX ETC) - 925</t>
  </si>
  <si>
    <t>DISPOSITIVI PER OSTETRICIA E GINECOLOGIA - 925</t>
  </si>
  <si>
    <t>Dispositivi per protezione individuale (dpi) - 922</t>
  </si>
  <si>
    <t>Dispositivi per protezione individuale (dpi) - 925</t>
  </si>
  <si>
    <t>DISPOSITIVI PER SERVOASSISTENZA RESPIRATORIA - 925</t>
  </si>
  <si>
    <t>DISPOSITIVI PER STOMIA - 925</t>
  </si>
  <si>
    <t>DISPOSITIVI PER UROLOGIA - 925</t>
  </si>
  <si>
    <t>DOTAZIONE ATTREZZATURE INFORMATICHE PER AULE FORMAZIONE VIALE MONZA (VIDEO PROIETTORI - TELI - MAXI SCHERMI - LAVAGNE LIM ETC…) - 991</t>
  </si>
  <si>
    <t>DRENAGGIO TORACICO TOPAX - 925</t>
  </si>
  <si>
    <t>ECOGRAFO - 925</t>
  </si>
  <si>
    <t>ECOGRAFO DI ALTA FASCIA CON SONDA CONVEX MULTIFREQUENZA CON KIT BIOPTICI PIU SONDA LINEARE AD ALTA FREQUENZA - 925</t>
  </si>
  <si>
    <t>ECOGRAFO DIGITALE CON MODULO VASCOLARE - 925</t>
  </si>
  <si>
    <t>ECOGRAFO MULTIFUNZIONE DI FASCIA MEDIO ALTA - 925</t>
  </si>
  <si>
    <t>ELETTRODI MONOUSO PER ECG E MONITORAGGIO CARDIACO PEDIATRICI E NEONATALI originali ambu - 925</t>
  </si>
  <si>
    <t>Elettrodi per monitoraggio ECG - EEG -EMG - 923</t>
  </si>
  <si>
    <t>Elettrodi per monitoraggio ECG - EEG -EMG - 925</t>
  </si>
  <si>
    <t>ENDOPROTESI PER LA RIPARAZIONE ENDOVASCOLARI - 925</t>
  </si>
  <si>
    <t>ESPANSIONE DI 12.000  DISCHI, 300 GB AGGIUNTIVI PER SISTEMI SERVER - 925</t>
  </si>
  <si>
    <t>ESPANSORI E PROTESI MAMMARIE - 925</t>
  </si>
  <si>
    <t>Evoluzione piattaforma Rfid Emofid - 922</t>
  </si>
  <si>
    <t>FARMACI - 925</t>
  </si>
  <si>
    <t>Farmaci biologici - 923</t>
  </si>
  <si>
    <t>FARMACI BIOLOGICI - 925</t>
  </si>
  <si>
    <t>Farmaci da grossista - 923</t>
  </si>
  <si>
    <t>FARMACI DI IMPORTAZIONE - 925</t>
  </si>
  <si>
    <t>FARMACI ESCLUSIVI - 925</t>
  </si>
  <si>
    <t>Farmaci esteri - 923</t>
  </si>
  <si>
    <t>FARMACI HCV - 925</t>
  </si>
  <si>
    <t>FARMACI HCV EXVIERA e VIEKIRAX - 925</t>
  </si>
  <si>
    <t>farmaci vari - 923</t>
  </si>
  <si>
    <t>FARMACO ECULIZUMAB - 925</t>
  </si>
  <si>
    <t>Farmaco esclusivo Lemtrada - 923</t>
  </si>
  <si>
    <t>Farmaco esclusivo Plegridy - 923</t>
  </si>
  <si>
    <t>Farmaco esclusivo Translarna - 923</t>
  </si>
  <si>
    <t>Farmaco esclusivo Zavesca - 923</t>
  </si>
  <si>
    <t>Farmaco Livopan con noleggio di sistema Livomed per la somministrazione - 925</t>
  </si>
  <si>
    <t>FARMACO MABTHERA - 925</t>
  </si>
  <si>
    <t>FARMACO NIVOLUMAB - 925</t>
  </si>
  <si>
    <t>FARMACO ORIGINATOR INFLIXIMAB - 925</t>
  </si>
  <si>
    <t>FARMACO PIRFEMIDONE - 925</t>
  </si>
  <si>
    <t>FARMACO SCENESSE - 925</t>
  </si>
  <si>
    <t>Fibroscan - 922</t>
  </si>
  <si>
    <t>FILI DI SUTURA - 925</t>
  </si>
  <si>
    <t>filtri per dialisi a carattere di unicità originali KAWASUMI E TARAY - 925</t>
  </si>
  <si>
    <t>fornitura  in service di 1 sistema Neogalileo ASSISTENZA per l'esecuzione di prestazioni immunoematologiche di II° livello  - 925</t>
  </si>
  <si>
    <t>Fornitura 3 strumenti Cusa e relativi kit monouso - 922</t>
  </si>
  <si>
    <t>Fornitura aghi e siringhe - 923</t>
  </si>
  <si>
    <t>Fornitura aghi Huber/Gripper a due vie - 922</t>
  </si>
  <si>
    <t>Fornitura ausile per incontinenti - 922</t>
  </si>
  <si>
    <t>Fornitura clip endoscopiche - 922</t>
  </si>
  <si>
    <t>Fornitura corrente elettrica - 922</t>
  </si>
  <si>
    <t>Fornitura di aghi speciali - 922</t>
  </si>
  <si>
    <t>Fornitura di aghi speciali - 925</t>
  </si>
  <si>
    <t>FORNITURA DI AUSILI MONOUSO PER INCONTINENZA - 925</t>
  </si>
  <si>
    <t>fornitura di capsule per grastoenterologia (capsule given) - 925</t>
  </si>
  <si>
    <t>FORNITURA DI CARTA CONFEZIONATA IN RISME - 925</t>
  </si>
  <si>
    <t>FORNITURA DI CATETERI DIVERSI E SISTEMI TOTALMENTE IMPIANTABILI - 925</t>
  </si>
  <si>
    <t>FORNITURA DI CATETERI VENOSI CON TECNOLOGIA GROSHONG - 922</t>
  </si>
  <si>
    <t>FORNITURA DI CATETERI VENOSI CON TECNOLOGIA GROSHONG - 925</t>
  </si>
  <si>
    <t>FORNITURA DI COLLE CHIRURGICHE ED EMOSTATICI DIVERSI - 922</t>
  </si>
  <si>
    <t>FORNITURA DI COLLE CHIRURGICHE ED EMOSTATICI DIVERSI - 925</t>
  </si>
  <si>
    <t>FORNITURA DI CONTENITORI PER LA GESTIONE IN SICUREZZA DEL CAMPIONE BIOTICO - 925</t>
  </si>
  <si>
    <t>Fornitura di detergenti per apparecchiature di sterilizzazione - 923</t>
  </si>
  <si>
    <t>Fornitura di detergenti per apparecchiature di sterilizzazione - 925</t>
  </si>
  <si>
    <t>FORNITURA DI DISPOSITIVI PER CHIRURGIA E GASTROENTEROLOGIA - 925</t>
  </si>
  <si>
    <t>FORNITURA DI DISPOSITIVI PER SCIALOENDOSCOPIA - 925</t>
  </si>
  <si>
    <t>Fornitura di ferri monouso - 922</t>
  </si>
  <si>
    <t>FORNITURA DI GAS MEDICALI - 925</t>
  </si>
  <si>
    <t>fornitura di generatori di Tecnezio 99M a secco e ad umido - 925</t>
  </si>
  <si>
    <t>FORNITURA DI HARDWARE E SOFTWARE PER LA MANUTENZIONE E L'AGGIORNAMENTO TECNOLOGICO DEI SISTEMI DELLA FONDAZIONE - 925</t>
  </si>
  <si>
    <t>fornitura di impianti cocleari per UOC Audiologia - 925</t>
  </si>
  <si>
    <t>FORNITURA DI INTEGRATORI CHIMICI PER PROCESSI DI STERILIZZAZIONE - 925</t>
  </si>
  <si>
    <t>FORNITURA DI KIT RADIOIMMUNOLOGICO GLUCAGONE - 925</t>
  </si>
  <si>
    <t>fornitura di manopole saponate e spazzolini a secco - 922</t>
  </si>
  <si>
    <t>fornitura di manopole saponate e spazzolini a secco - 923</t>
  </si>
  <si>
    <t>FORNITURA DI MATERIALE DEDICATO ALL'UTILIZZO DI INIETTORI TAC ULRICH - 315</t>
  </si>
  <si>
    <t>FORNITURA DI MATERIALE DI CONSUMO DEDICATO ALL'UTILIZZO DI DISTEMI LIGASURE - 315</t>
  </si>
  <si>
    <t>fornitura di materiale di consumo odontoiatrico - 925</t>
  </si>
  <si>
    <t>FORNITURA DI MATERIALE DI CONSUMO PER APPARECCHIATURE PER AUTOTRASFUSIONE/EMORECUPERO  E POMPE CENTRIFUGHE ORIGINALI SORN - 925</t>
  </si>
  <si>
    <t>FORNITURA DI MATERIALE DI CONSUMO PER EMODINAMICA - 925</t>
  </si>
  <si>
    <t>fornitura di materiale di consumo per extracorporea ECMO - 925</t>
  </si>
  <si>
    <t>Fornitura di materiale elettrico per officine interne - 922</t>
  </si>
  <si>
    <t>Fornitura di materiale per chirurgia mini invasiva - 922</t>
  </si>
  <si>
    <t>Fornitura di materiale per la pulizia e l'igiene - 925</t>
  </si>
  <si>
    <t>Fornitura di materile di sterilizzazione FUORI ARCA - 925</t>
  </si>
  <si>
    <t>FORNITURA DI MEDICAZIONI, BENDE, CEROTTI DI VARIE TIPOLOGIE - 925</t>
  </si>
  <si>
    <t>FORNITURA DI PACEMAKERS E DEFIBRILLATORI - 925</t>
  </si>
  <si>
    <t>Fornitura di particelle embolizzanti - 922</t>
  </si>
  <si>
    <t>Fornitura di pompe elastomeriche - 922</t>
  </si>
  <si>
    <t>FORNITURA DI PRODOTTI PER LAPAROSCOPIA - ESCLUSIVA - 925</t>
  </si>
  <si>
    <t>FORNITURA DI PROTOSSIDO DI AZOTO E OSSIGENO - 925</t>
  </si>
  <si>
    <t>fornitura di reagenti e materiale di consumo per esami di immunoistochimica - 922</t>
  </si>
  <si>
    <t>FORNITURA DI REAGENTI E STRUMENTAZIONE PER I TEST IGM ANTI CMV, IGM ANTI RUB E IGM ANTI TOXO "MINIVIDAS" - 925</t>
  </si>
  <si>
    <t>FORNITURA DI REAGENTI NECESSARI AL SEQUENZIAMENTO DEGLI ACIDI NUCLEICI SECONDO METODO DI SANGER E DALL'ANALISI DEI FRAMMENTI - 925</t>
  </si>
  <si>
    <t>FORNITURA DI REAGENTI NECESSARI PER RICERCA DI DELEZIONI E DUPLICAZIONI (MACRO RIARRANGIAMENTI E SISTEMA CUSTOMIZZABILE PER TARGET RESEQUENTING BASATO SU PCR) - 925</t>
  </si>
  <si>
    <t>FORNITURA DI REAGENTI NECESSARI PER RICERCA RAPIDA ANEUPLOIDIE TAQ POLIMERASI - 925</t>
  </si>
  <si>
    <t>FORNITURA DI REAGENTI NECESSARI PER: RICERCA DI MUTAZIONE, MACRO DELEZIONI/DUPLICAZIONI (CNV) NEL GENE CFTR UTILIZZANDO TECNOLOGIA NEXT GENERATION SEQUENCING - 925</t>
  </si>
  <si>
    <t>FORNITURA DI SIRINGHE LL PER PATOLOGIA NEONATALE - 925</t>
  </si>
  <si>
    <t>FORNITURA DI SIRINGHE MONOUSO STERILI - 925</t>
  </si>
  <si>
    <t>FORNITURA DI SISTEMI PER ABLAZIONE DEI TUMORI EPATICI A MICRONDE ED A RADIOFREQUENZA COMPRENDETTE IL NOLEGGIO DELLE APPARECCHIATURE ED I RELATIVI MATERIALE DI CONSUMO - 925</t>
  </si>
  <si>
    <t>Fornitura di software per fusione e diffusione per immagini provenienti da modalità diagnostiche differenti (TC-RM-PET) con algoritmi di deformazione - 922</t>
  </si>
  <si>
    <t>FORNITURA DI STENT CORONARICI, VASCOLARI E URETERALI - 925</t>
  </si>
  <si>
    <t>FORNITURA DI STENT URETERALI - LOTTO 3 - 925</t>
  </si>
  <si>
    <t>Fornitura di suture e reti chirurgiche - 923</t>
  </si>
  <si>
    <t>FORNITURA DI TERRENI DI COLTURA PRONTI ALL'USO IN PIASTRA ED IN PROVETTA - 925</t>
  </si>
  <si>
    <t>FORNITURA DI TONER, CARTUCCE E NASTRI PER STAMPANTI - 925</t>
  </si>
  <si>
    <t>Fornitura di un quant studio Flex real time - 922</t>
  </si>
  <si>
    <t>fornitura di un sistema automatico "Immunocap" per l'esecuzione di test allergici e di autoimmunità - 925</t>
  </si>
  <si>
    <t>Fornitura di un sistema chiuso sottovuoto (provette sterili) - 922</t>
  </si>
  <si>
    <t>FORNITURA DI UN SISTEMA DIAGNOSTICO COMPLETO PER TESTI DI CITOFLUORIMETRIA - 922</t>
  </si>
  <si>
    <t>FORNITURA DI UN SISTEMA DIAGNOSTICO COMPLETO PER TESTI DI CITOFLUORIMETRIA - 923</t>
  </si>
  <si>
    <t>FORNITURA DI UN SISTEMA DIAGNOSTICO COMPLETO PER TESTI DI CITOFLUORIMETRIA - 925</t>
  </si>
  <si>
    <t>FORNITURA DI UN SISTEMA DIAGNOSTICO KRIPTOR PER L'ESECUZIONE DEL B-TEST, DEL PCT E NSE - 925</t>
  </si>
  <si>
    <t>FORNITURA DI UN SISTEMA DIAGNOSTICO PER ESAMI DI IMMUNOEMATOLOGIA - 925</t>
  </si>
  <si>
    <t>fornitura di un sistema diagnostico per la determinazione di catene leggere libere, sottoclassi delle immunoglobuline, beta2 microglobulina urinaria, cistatina C e IgD  - 925</t>
  </si>
  <si>
    <t>FORNITURA DI UN SISTEMA DIAGNOSTICO PER LA DETERMINAZIONE DI FARMACI E SCREENING DI DROGHE D'ABUSO - 925</t>
  </si>
  <si>
    <t>fornitura di un sistema diagnostico per utilizzo piattaforma analisi "Array-CGH" - 925</t>
  </si>
  <si>
    <t>FORNITURA DI UN SISTEMA GENIUS PER TEST DI CONFERMA HIV IMMUNOBLOT - 925</t>
  </si>
  <si>
    <t>FORNITURA DI UN SISTEMA PER ANALISI MOLECOLARE DELLE MUTAZIONI DEI FATTORI II E V DI LEIDEN (GENEXSPERT) - 925</t>
  </si>
  <si>
    <t>FORNITURA DI UN SISTEMA PER LA SEMINA AUTOMATICA DELLE PIASTRE - 925</t>
  </si>
  <si>
    <t>FORNITURA DI VESTIARIO IN TNT VARIO - 925</t>
  </si>
  <si>
    <t>fornitura dispositivi medici  per radiologia interventistica - 925</t>
  </si>
  <si>
    <t>Fornitura episodica di backup del radiofarmaco FDG - 922</t>
  </si>
  <si>
    <t>Fornitura farmaci Biologici - 922</t>
  </si>
  <si>
    <t>Fornitura farmaci esclusivi vari - 922</t>
  </si>
  <si>
    <t>Fornitura farmaci Viekirax (principio attivo Imbitasvir+Paritaprevir+Ritonavie) e Exviera (principio attivo Desabuvir) per la cura dell'HCV - 924</t>
  </si>
  <si>
    <t>Fornitura farmaci Viekirax (principio attivo Imbitasvir+Paritaprevir+Ritonavie) e Exviera (principio attivo Desabuvir) per la cura dell'HCV - 925</t>
  </si>
  <si>
    <t>fornitura filtri per prevenzione infezioni da legionella e altri agenti patogeni compresa assistenza e manutenzione - 923</t>
  </si>
  <si>
    <t>fornitura filtri per prevenzione infezioni da legionella e altri agenti patogeni compresa assistenza e manutenzione - 925</t>
  </si>
  <si>
    <t>fornitura fit sterili monouso, telini biaccoppiati e triaccoppiati, camici sterili per chirurgia - 923</t>
  </si>
  <si>
    <t>Fornitura frese e trapani per l'attività di neurochirurgia delle sale operatorie - 923</t>
  </si>
  <si>
    <t>fornitura gas medicinali - 923</t>
  </si>
  <si>
    <t>Fornitura generatori radiofrequenza - 922</t>
  </si>
  <si>
    <t>Fornitura in full service aghi rita - 922</t>
  </si>
  <si>
    <t>Fornitura in full service aghi rita - 925</t>
  </si>
  <si>
    <t>Fornitura in full service di aferesi produttiva e terapeutica - 922</t>
  </si>
  <si>
    <t>Fornitura in full service per sistema analitico automatizzato per markers epatite sifilide citomegalovirus e dosaggio sirolimus - 922</t>
  </si>
  <si>
    <t>Fornitura in noleggio sistema V-Max cardiologia - 922</t>
  </si>
  <si>
    <t>Fornitura in service 3 processatori automatici per preparati istologici quota noleggio - 922</t>
  </si>
  <si>
    <t>fornitura in service di sistema analitico per chimica clinica e immunometria  - 923</t>
  </si>
  <si>
    <t>fornitura in service di sistema analitico per chimica clinica e immunometria  - 925</t>
  </si>
  <si>
    <t>fornitura in service di sistema per esami di  emoglobina glIcata - 923</t>
  </si>
  <si>
    <t>fornitura in service di sistema per esami di  emoglobina glIcata - 925</t>
  </si>
  <si>
    <t>fornitura in service di sistema per esecuzione in automatico dell'identificazione batterica e test di antibiotico resistenza - 925</t>
  </si>
  <si>
    <t>fornitura in service di sistemi diagnostici per esecuzione esami urine e sedimento - 922</t>
  </si>
  <si>
    <t>fornitura in service di sistemi diagnostici per esecuzione esami urine e sedimento - 923</t>
  </si>
  <si>
    <t>fornitura in service di sistemi diagnostici per esecuzione esami urine e sedimento - 925</t>
  </si>
  <si>
    <t>fornitura in service di un sistema "Microscan" per identificazione batterica ed antibiogramma - fibrosi cistica - 925</t>
  </si>
  <si>
    <t>fornitura in service di un sistema automatico per estrazione di DNA/RNA - 925</t>
  </si>
  <si>
    <t>fornitura in service di un sistema diagnostico per emocoltura - 925</t>
  </si>
  <si>
    <t>Fornitura in service si due iniettore per mezzo di contrasto CT Motion - 922</t>
  </si>
  <si>
    <t>fornitura in service sistema per esecuzione esami microbiologia - 925</t>
  </si>
  <si>
    <t>Fornitura in service sistema per esecuzione test Quantiferon TB Gold - 922</t>
  </si>
  <si>
    <t>Fornitura leasing operativo tomografo - 922</t>
  </si>
  <si>
    <t>Fornitura materiale plastico per laboratori DOSMM - 922</t>
  </si>
  <si>
    <t>Fornitura materiale TNT - 922</t>
  </si>
  <si>
    <t>Fornitura mediante noleggio operativo sistema ecoendoscopia digestiva - 922</t>
  </si>
  <si>
    <t>Fornitura mediante noleggio Quantstudio - 922</t>
  </si>
  <si>
    <t>fornitura noleggio quant studio - 922</t>
  </si>
  <si>
    <t>FORNITURA OPERE DI STAMPA - 922</t>
  </si>
  <si>
    <t>FORNITURA OPERE DI STAMPA - 923</t>
  </si>
  <si>
    <t>FORNITURA OPERE DI STAMPA - 925</t>
  </si>
  <si>
    <t>fornitura reagenti in esclusiva per DOSMM (Dipartimento oncologie sperimentali) - 922</t>
  </si>
  <si>
    <t>Fornitura reagenti per Sequenziatore DNA mod. MiSeq System - 923</t>
  </si>
  <si>
    <t>Fornitura reganti DOSMM - 922</t>
  </si>
  <si>
    <t>Fornitura sacche nutrizione paraenterale - 922</t>
  </si>
  <si>
    <t>fornitura sigillante durale - 923</t>
  </si>
  <si>
    <t>Fornitura sistema Port - 922</t>
  </si>
  <si>
    <t>Fornitura sistemi diagnostici per la determinazione di parametri della coagulazione - 922</t>
  </si>
  <si>
    <t>Fornitura software e accessori per Dicom per acceleratore lineare - 922</t>
  </si>
  <si>
    <t>Fornitura soluzioni enterali e paraenterali - 922</t>
  </si>
  <si>
    <t>Fornitura soluzioni infusionali - 922</t>
  </si>
  <si>
    <t>Fornitura Therasphere - 922</t>
  </si>
  <si>
    <t>fornitura TIMBRI - 922</t>
  </si>
  <si>
    <t>fornitura TIMBRI - 925</t>
  </si>
  <si>
    <t>Fornitura tre generatori Acquamantis - 922</t>
  </si>
  <si>
    <t>Fornitura triennale di cateteri PICC e Midline - 922</t>
  </si>
  <si>
    <t>Fornitura triennale di cateteri PICC e Midline - 925</t>
  </si>
  <si>
    <t>FRIGORIFERI / CONGELATORI - 925</t>
  </si>
  <si>
    <t>Full service attività virologia molecolare citalomegavirus - 922</t>
  </si>
  <si>
    <t>Full service generatori aquamantis e relativi dispositivi monouso - 922</t>
  </si>
  <si>
    <t>Full service intact Bles - 922</t>
  </si>
  <si>
    <t>Full service raccolta sangue separazione emocomponti - 922</t>
  </si>
  <si>
    <t>Full service sistema di attività di virologia molecolare - 922</t>
  </si>
  <si>
    <t>Full service sistema intact bles per biopsia mammaria - 922</t>
  </si>
  <si>
    <t>Full service sistema resezione salina - 922</t>
  </si>
  <si>
    <t>full service sistema virologia molecolare - 922</t>
  </si>
  <si>
    <t>Full service SUROS Atec per biopsia mammaria - 922</t>
  </si>
  <si>
    <t>Fullservice sistema fotochemioterapia extracorporea  materiale di consumo - 922</t>
  </si>
  <si>
    <t>GARA BIENNALE ACQUISIZIONE CUFFIE CALL CENTER 112 E CENTRALI 118 - 991</t>
  </si>
  <si>
    <t>GARA ELISOCCORSO REGIONE LOMBARDIA - 991</t>
  </si>
  <si>
    <t>GARA REGIONALE TRASPORTO DIALIZZATI - 991</t>
  </si>
  <si>
    <t>Gestione del sistema radio dell'Emergenza di tutta la Lombardia - 991</t>
  </si>
  <si>
    <t>GLOBAL SERVICE PER MANUTENZION APPARECCHIATURE MEDICO SCIENTIFICHE - 925</t>
  </si>
  <si>
    <t>GUANTI AD USO SANITARIO - 925</t>
  </si>
  <si>
    <t>HPLC con detector elettrochimico - 922</t>
  </si>
  <si>
    <t>Idrodissettore - 922</t>
  </si>
  <si>
    <t>IMMOBILIZZATORI BACINO PER GRANDI TRAUMI NECESSARI AGLI MSA DI TUTTA LA REGIONE - 991</t>
  </si>
  <si>
    <t>IMPIANTI COCLEARI PER UOC AUDIOLOGIA - 925</t>
  </si>
  <si>
    <t>INTEGRAZIONE G3S DITTA SANTER - 925</t>
  </si>
  <si>
    <t>Intermediazione pubblicitaria campagna 5x1000 - 922</t>
  </si>
  <si>
    <t>INTERPRETARIATO TELEFONICO PER ESIGENZE NUE 112 - 991</t>
  </si>
  <si>
    <t>Kit anticorpi monoclonali per conteggio assoluto con TRU COUNT - 922</t>
  </si>
  <si>
    <t>Kit dissettore ad ultrasuoni cusa - 922</t>
  </si>
  <si>
    <t>Kit Elisa per attività diagnostica (INNOTEST) - 923</t>
  </si>
  <si>
    <t>Kit Identiclone per determinazione di clonalità B e T - 922</t>
  </si>
  <si>
    <t>KIT IDENTIFICAZIONE DNA FETALE - 925</t>
  </si>
  <si>
    <t>KIT IN BIOLOGIA MOLECOLARE (INNOTRAIN PER LO SCREENING DELL'ANTIGENE VEL) - 925</t>
  </si>
  <si>
    <t>KIT IN BIOLOGIA MOLECOLARE PER LE CONFERME DEL FENOTIPO RH E DELLA ZIGOSITA DELL'ANTIGENE D - 925</t>
  </si>
  <si>
    <t>KIT IN TNT COPERTURA PAZIENTE STRUMENTAZIONE PER INTERVENTI DI TRAPIANTO DI FEGATO E POLMONE - 925</t>
  </si>
  <si>
    <t>kit ONA anti antigeni Onconeuronali per Laboratorio di Analisi - 923</t>
  </si>
  <si>
    <t>KIT PER LA MISURAZIONE DELLA PROTEINA S ANTIGENE - 925</t>
  </si>
  <si>
    <t>KIT RADIOIMMUNOLOGICI PER DOSAGGI DI ORMONI GASTROINTESTINALI - 925</t>
  </si>
  <si>
    <t>KITS PROCEDURALI PER REPARTI INTERVENTISTICI - 925</t>
  </si>
  <si>
    <t>LAME MONOUSO PER MICROTOMO - 922</t>
  </si>
  <si>
    <t>LAVANOLO DIVISE SOCCORSO E DOTAZIONE DPI - 991</t>
  </si>
  <si>
    <t>Leasing operativo di un tomografo computerizzato a 128 strati - 922</t>
  </si>
  <si>
    <t>Leasing operativo di videoprocessore fonte di luce videobroncoscopi alta definizione e monitor alta definizione e carrello assemblaggio - 922</t>
  </si>
  <si>
    <t>Leasing operativo sistema ecoendoscopia digestiva - 922</t>
  </si>
  <si>
    <t>leasing videoprocessore - 922</t>
  </si>
  <si>
    <t>LETTI ELETTRICI COMPLETI DI ACCESSORI PER DEGENZA E PER TERAPIA INTENSIVA - 925</t>
  </si>
  <si>
    <t>Lettino a 6 gradi di libertà per Truebeam per completameno sistema Calypso - 922</t>
  </si>
  <si>
    <t>Lettore micropiastre multimodale basato su monocromatori per assorbenza fluorescenza - 922</t>
  </si>
  <si>
    <t>Licenza rapid arc per ottimizzazione e calcolo della dose con tecniche IMRT e VMAT - 922</t>
  </si>
  <si>
    <t>LICENZE ESCLUSIVE TRASMISSIONE TRACCIATI ECG LIFEPAK 12 - 991</t>
  </si>
  <si>
    <t>LICENZE SAS E RELATIVO SUPPORTO - 991</t>
  </si>
  <si>
    <t>LICENZE SOFTWARE RDBMS COMPONENTE TECNOLOGIA CONSIP - 925</t>
  </si>
  <si>
    <t>LINAC - 922</t>
  </si>
  <si>
    <t>LIQUIDI PER LA CONSERVAZIONE DI ORGANI - 925</t>
  </si>
  <si>
    <t>MANICHINI FORMAZIONE - 991</t>
  </si>
  <si>
    <t>Mantenimento qualifica GMP per Cell Factory - Centro Trasfusionale - 925</t>
  </si>
  <si>
    <t>Mantenimento qualifica GMP per Medicina Nucleare - 925</t>
  </si>
  <si>
    <t>Manutenzion applicativi santer - 922</t>
  </si>
  <si>
    <t>Manutenzione ascensori - 922</t>
  </si>
  <si>
    <t>MANUTENZIONE E ASSISTENZA AULA DIGITALE - 991</t>
  </si>
  <si>
    <t>MANUTENZIONE E ASSISTENZA SU APPARECCHIATURE PER L'IMPIANTO DI TRATTAMENTO DI ACQUA DITTA GAMBRO - 925</t>
  </si>
  <si>
    <t>MANUTENZIONE E ASSISTENZA VEICOLI DI PROPRIETA' DI AREU DIFFUSI SU TUTTO IL TERRITORIO REGIONALE - 991</t>
  </si>
  <si>
    <t>MANUTENZIONE IMPIANTI ANTICENDIO - 925</t>
  </si>
  <si>
    <t>Manutenzione impianti e gestione centrale termica senza fornitura di combustibile - 923</t>
  </si>
  <si>
    <t>manutenzione impianti gas medicinali - 923</t>
  </si>
  <si>
    <t>Manutenzione Ris Pacs - 922</t>
  </si>
  <si>
    <t>Manutenzione Ris-Pacs - 922</t>
  </si>
  <si>
    <t>Manutenzione sistema esecuzione test Quantiferon - 922</t>
  </si>
  <si>
    <t>Manutenzione software banca tessuti - 922</t>
  </si>
  <si>
    <t>MANUTENZIONE SW BLSD - 991</t>
  </si>
  <si>
    <t>Manutenzione videosorveglianza - 922</t>
  </si>
  <si>
    <t>MANUTENZONE SW DATAPROCESSING - 991</t>
  </si>
  <si>
    <t>MASSAGGIATORI AUTOMATICI PER IL SOCCORSO - 991</t>
  </si>
  <si>
    <t>Materiale  vario monouso per TNT non sterile - 923</t>
  </si>
  <si>
    <t>MATERIALE A CARATTERE DI UNICITA' PER UO MAXILLOFACCIALE - 925</t>
  </si>
  <si>
    <t>Materiale di consumo apparecchiature Clinimacs - 923</t>
  </si>
  <si>
    <t>MATERIALE DI CONSUMO PER APPARECCHIATURE DA LABORATORIO - 925</t>
  </si>
  <si>
    <t>MATERIALE DI CONSUMO PER APPARECCHIATURE DI PLASMAFERESI ED IMMUNOASSORBIOMENTO "THERASORB" - 925</t>
  </si>
  <si>
    <t>MATERIALE DI CONSUMO PER APPARECCHIATURE SANITARIE - A CARATTERE DI UNICITA' - 925</t>
  </si>
  <si>
    <t>MATERIALE DI CONSUMO PER IL SISTEMA DI CHIRURGIA OSSEA ORIGINALE PIEZOSURGERY MEDICAL - 925</t>
  </si>
  <si>
    <t>Materiale di consumo per maceratori - 922</t>
  </si>
  <si>
    <t>Materiale di consumo per neuronavigazione - 923</t>
  </si>
  <si>
    <t>MATERIALE DI CONSUMO PER SISTEMA DI CHIRURGIA OSSEA ORIGINALE PIEZOSURGERY MEDICAL - 925</t>
  </si>
  <si>
    <t>MATERIALE DI CONSUMO PER SISTEMA DI PERFUSIONE RENALE - 925</t>
  </si>
  <si>
    <t>Materiale di consumo per sistema Vigileo - 923</t>
  </si>
  <si>
    <t>Materiale di consumo per sterilizzatrici e lavaendoscopi - 922</t>
  </si>
  <si>
    <t>MATERIALE DI CONSUMO PER TERAPIA RENALE SOSTITUTIVA "CARPEDIEM" - 925</t>
  </si>
  <si>
    <t>materiale di consumo robot da vinci - 925</t>
  </si>
  <si>
    <t>MATERIALE DI MEDICAZIONE - 925</t>
  </si>
  <si>
    <t>MATERIALE DIVERSO PER CLINICA NEUROCHIRURGICA A CARATTERE DI UNICITA marche AESCULAP, MIEETHKE/AMBRA OSPEDALIERE E ALTRE - 925</t>
  </si>
  <si>
    <t>materiale elettrico - 923</t>
  </si>
  <si>
    <t>materiale idraulico - 923</t>
  </si>
  <si>
    <t>Materiale per anatomia patologica (esclusiva) - 922</t>
  </si>
  <si>
    <t>MATERIAlE PER ANGIOGRAFIA - 925</t>
  </si>
  <si>
    <t>MATERIALE PER CHIRURGIA MINIVASIVA - 925</t>
  </si>
  <si>
    <t>MATERIALE PER CLINICA UROLOGICA A CARATTERE DI UNICITA' - 925</t>
  </si>
  <si>
    <t>MATERIALE PER CONVIVENZA IN GENERE (CASALINGHI - STOVIGLI E POSATE ANCHE MONOUSO) - 925</t>
  </si>
  <si>
    <t>MATERIALE PER DIVERSI SERVIZI DI ENDOSCOPIA DA GARA - 925</t>
  </si>
  <si>
    <t>MATERIALE PER ECMO NEONATALE - 925</t>
  </si>
  <si>
    <t>MATERIALE PER ELETTROSTIMOLAZIONE MIDOLLARE - 925</t>
  </si>
  <si>
    <t>MATERIALE PER FISIOPATOLOGIA DIGESTIVA - 925</t>
  </si>
  <si>
    <t>MATERIALE PER I DIVERSI SERVIZI DI ENDOSCOPIA - 925</t>
  </si>
  <si>
    <t>materiale vario per igiene mani - 922</t>
  </si>
  <si>
    <t>MATERIALE VARIO PER STEILIZZAZIONE - 925</t>
  </si>
  <si>
    <t>MATERIALI D'USO PER TRATTAMENTI DIALITICI PERITONEALI AUTOMATIZZATI (CAPD)  E APD CON RELATIVE APPARECCHIATURE IN COMODATO D'USO PAZIENTI GIA' IN TRATTAMENTO - 925</t>
  </si>
  <si>
    <t>Modulo aggiuntivo per simulazione virtuale per risonanza - 922</t>
  </si>
  <si>
    <t>MODULO DI SINTESI 18F - FLUORODESOSSIGLUCOSIO - 925</t>
  </si>
  <si>
    <t>Monitor diagnostici per dipartimenti di Radiologia - 922</t>
  </si>
  <si>
    <t>MONITOR IMPIANTABILI CARIDACO MININVASIVO REVEAL LINQ - 925</t>
  </si>
  <si>
    <t>NASTRI PER SUTURE CUTANEA - 925</t>
  </si>
  <si>
    <t>Noleggio citofluorimetro - 922</t>
  </si>
  <si>
    <t>noleggio fotocopiatrici - 922</t>
  </si>
  <si>
    <t>NOLEGGIO FOTOCOPIATRICI - 925</t>
  </si>
  <si>
    <t>Noleggio lavaendoscopi e relativo materiale di consumo (PARTE NOLEGGIO e manutenzione  e materiale di consumo) - 925</t>
  </si>
  <si>
    <t>Noleggio operativo di un coloratore - 922</t>
  </si>
  <si>
    <t>Noleggio operativo sistema fotochemioterapia extracorporea - 922</t>
  </si>
  <si>
    <t>Noleggio operativo sistema terapia del vuoto - 922</t>
  </si>
  <si>
    <t>noleggio sistema di ablazione a microonde - 922</t>
  </si>
  <si>
    <t>noleggio sistema fotochemioterapia - 922</t>
  </si>
  <si>
    <t>Noleggio sistema Vmax per cardiologia - 922</t>
  </si>
  <si>
    <t>NOLEGGIO TEMPORANEO DEFIBRILLATORI ESIGENZE URGENTI - 991</t>
  </si>
  <si>
    <t>Nuova piattaforma BackUp aziendale - 922</t>
  </si>
  <si>
    <t>NUOVA PROCEDURA DI SELEZIONE PER L'ASSEGNAZIONE DELLE POSTAZIONI DI SOCCORSO CONTINUATIVE 118 - 991</t>
  </si>
  <si>
    <t>NUOVO CENTRO FORMAZIONE VIALE MONZA - FOTOCOPIATRICI A NOLEGGIO VERIFICA ADESIONE CONSIP - 991</t>
  </si>
  <si>
    <t>Nuovo gestionale Anatomi Patologica - 922</t>
  </si>
  <si>
    <t>Opere da fabbro - 922</t>
  </si>
  <si>
    <t>PACEMAKERSS, ELETTROCATETERI, DEFIBRILLATORI IMPIANTABILI E STIMOLATORI BIVENTRICOLARI - 925</t>
  </si>
  <si>
    <t>PALLONI RIANIMATORI ED ACCESSORI VARI - 925</t>
  </si>
  <si>
    <t>Passamalatii con tavolino per monitoraggio - 922</t>
  </si>
  <si>
    <t>Portale della Fondazione - 922</t>
  </si>
  <si>
    <t>POSTAZIONE DI LAVORO INFORMATICHE PER IL SISTEMA INFORMATIVO DELLE TERAPIE INTENSIVE DELLA DITTA UMS - 925</t>
  </si>
  <si>
    <t>Potenziamento infrastruttura wi-fi aziendale e voi ip - 922</t>
  </si>
  <si>
    <t>POTENZIAMENTO SISTEMI DI PAGAMENTO ED ACCETTAZIONE AUTOMATICA - 925</t>
  </si>
  <si>
    <t>POTENZIAMENTO SISTEMI SERVER - 925</t>
  </si>
  <si>
    <t>Presidi diversi per il Centro Trasfusionale UNICI (rinnovazione) - 925</t>
  </si>
  <si>
    <t>PRESIDI PER ELETTROFISIOLOGIA - 925</t>
  </si>
  <si>
    <t>PRESIDI PER LAPARO/TORACOSCOPIA E LAPARO/TORACOTOMIA - 925</t>
  </si>
  <si>
    <t>PRESIDIO PICO PER TERAPIA A PRESSIONE NEGATIVA AMBULATORIA - 925</t>
  </si>
  <si>
    <t>procedura affidamento in concessione edicola - 922</t>
  </si>
  <si>
    <t>Procedura aperta fornitura esami di Laboratorio e relative apparecchiature  per UO Lab. Patologia Clinica e Genetica Medica -  n. 9 Lotti - 923</t>
  </si>
  <si>
    <t>Procedura aperta per l'acquisizione mediante noleggio di sistemi diagnostici per emogasanalisi, elettroliti substrati e coossimetria - 922</t>
  </si>
  <si>
    <t>Procedura aperta per l'affidamento servizi di polizze assicurative - 922</t>
  </si>
  <si>
    <t>Procedura aperta, in forma aggregata, fornitura DM Neurostimolazione Cerebrale profonda, Midollare e sistemi di Infusione intratecale di Farmaco - 12 lotti - 923</t>
  </si>
  <si>
    <t>Procedura per l'affidamento del contratto di fornitura di Kit diagnostici per encefalite autoimmune - 923</t>
  </si>
  <si>
    <t>Procedura per l'affidamento del Servizio di Cryomanagement (gestione, conservazione, movimentazione e tracciabilità dei contenitori criogenici) certificato GMP, remptizzazione allarmi e  - 923</t>
  </si>
  <si>
    <t>PROCEDURA PER L'ASSEGNAZIONE DELLE POSTAZIONI 118 DI CARATTERE NON CONTINUATIVO ESTEMPORANEE - 991</t>
  </si>
  <si>
    <t>Processatori automatici istologici - 922</t>
  </si>
  <si>
    <t>Prodotti di carta per igiene personale, prodotti politenati e prodotti di carta diversi - 922</t>
  </si>
  <si>
    <t>Prodotti di carta per igiene personale, prodotti politenati e prodotti di carta diversi - 923</t>
  </si>
  <si>
    <t>Prodotti di carta per igiene personale, prodotti politenati e prodotti di carta diversi - 924</t>
  </si>
  <si>
    <t>Prodotti di carta per igiene personale, prodotti politenati e prodotti di carta diversi - 925</t>
  </si>
  <si>
    <t>PRODOTTI MONOUSO IN PLASTICA - 925</t>
  </si>
  <si>
    <t>PROTESI GASTROESOFAGEE E INTESTINALI - 925</t>
  </si>
  <si>
    <t>PROTESI VASCOLARI - 925</t>
  </si>
  <si>
    <t>PROTOSSIDO D'AZOTO - 925</t>
  </si>
  <si>
    <t>REVISORI DI BILANCIO - 925</t>
  </si>
  <si>
    <t>RILEVATORI DI CO E O2 - 991</t>
  </si>
  <si>
    <t>Rinnovamento apparati di rete - 922</t>
  </si>
  <si>
    <t>RIPETITORI PER TELFONI CELLULARI PRONTO SOCCORSO - 925</t>
  </si>
  <si>
    <t>RITIRO, TRASFERIMENTO NELLO STABILIMENTO DI LAVORAZIONE INDUSTRIALE DEL PLASMA E PLASMASAFE GARA SOVRAREGIONALE PER LOMBARDIA - PIEMONTE - SARDEGNA - 991</t>
  </si>
  <si>
    <t>SACCHI IN MATERIALE VARIO - 925</t>
  </si>
  <si>
    <t>Sensori monouso e pluriuso per saturimetri - 922</t>
  </si>
  <si>
    <t>Sensori monouso e pluriuso per saturimetri - 923</t>
  </si>
  <si>
    <t>Sensori monouso e pluriuso per saturimetri - 925</t>
  </si>
  <si>
    <t>Sensori per saturimetria - 925</t>
  </si>
  <si>
    <t>SERVER PER PROGETTO RADIOLOGIA DOSIMETRIA - 925</t>
  </si>
  <si>
    <t>SERVICE MONITORAGGIO  E DEFIBRILLAZIONE - 991</t>
  </si>
  <si>
    <t>Service neuroradiologia interventistica - 1 - 923</t>
  </si>
  <si>
    <t>Service Neuroradiologia Interventistica - 2 - 923</t>
  </si>
  <si>
    <t>SERVIZI CONDIVISI REGIONALE DEMATERILIZZAZIONE - 925</t>
  </si>
  <si>
    <t>SERVIZI CONDIVISI REGIONALI ACCOGLIENZA - 925</t>
  </si>
  <si>
    <t>SERVIZI CONDIVISI REGIONALI DISASTER RECOVERY - 925</t>
  </si>
  <si>
    <t>SERVIZI DI AGGIORNAMENTO E LICENZE SOFTWARE ORACLE DITTA ORACLE ITALIA - 925</t>
  </si>
  <si>
    <t>SERVIZI DI ASSISTENZA ORDINARIA E SPECIALISTICA DEL SISTEMA INFORMATICO DI LABORTORIO ANALISI DITTA DEDALUS - 925</t>
  </si>
  <si>
    <t>SERVIZI DI ASSISTENZA ORDINARIA ED EVOLUTIVA PER IL SISTEMA INFORMATIVO DIGISTAT PER I REPARTI DI TERAPIA INTENSIVA UMS - 925</t>
  </si>
  <si>
    <t>SERVIZI DI GESTIONE DELLE POSTAZIONI DI LAVORO INFORMATICHE FLEET MANAGEMENT - 925</t>
  </si>
  <si>
    <t>Servizio agenzia viaggi - 922</t>
  </si>
  <si>
    <t>SERVIZIO ANTICENDIO ELIPORTI BRESSO E CAIOLO E COMO - 991</t>
  </si>
  <si>
    <t>Servizio asportazione rifiuti AMSA - 925</t>
  </si>
  <si>
    <t>Servizio attività culinarea - 922</t>
  </si>
  <si>
    <t>Servizio brokeraggio - 922</t>
  </si>
  <si>
    <t>Servizio di assistenza assicurativa - 923</t>
  </si>
  <si>
    <t>SERVIZIO DI ASSISTENZA ORDINARIA SPECIALISTICA E SERVIZI AGGIUNTIVI PER IL SISTEMA INFORMATIVO AMMINISTRATIVO ERP - DITTA SANTER - 925</t>
  </si>
  <si>
    <t>Servizio di comunicazione interna ed esterna, ufficio stampa, rapporto con i media e gestione House Organ - 923</t>
  </si>
  <si>
    <t>SERVIZIO DI EROGAZIONE ASSISTENZA SANITARIA - 925</t>
  </si>
  <si>
    <t>Servizio di fonia fissa - 922</t>
  </si>
  <si>
    <t>Servizio di fonia mobile - 922</t>
  </si>
  <si>
    <t>SERVIZIO DI GESTIONE AUTOMATIZZATA DELLE PROCEDURE PER L’AMMINISTRAZIONE ECONOMICO/PREVIDENZIALE, LA RILEVAZIONE DELLE PRESENZE/ASSENZE E L’ELABORAZIONE DELLA TURNISTICA DEL PERSONALE DE - 925</t>
  </si>
  <si>
    <t>Servizio di gestione degli stabulari e materiale di consumo - 923</t>
  </si>
  <si>
    <t>Servizio di manutenzione aree verdi - 925</t>
  </si>
  <si>
    <t>servizio di manutenzione dei gruppi statici di continuità (UPS) - 925</t>
  </si>
  <si>
    <t>Servizio di manutenzione full risk - server sistemi winlab dei Laboratori - 923</t>
  </si>
  <si>
    <t>Servizio di perfusione - 922</t>
  </si>
  <si>
    <t>Servizio di posta celere aziendale - 922</t>
  </si>
  <si>
    <t>Servizio di posta celere aziendale - 923</t>
  </si>
  <si>
    <t>SERVIZIO DI PULIZIA DI PALAZZO UFFICI - 925</t>
  </si>
  <si>
    <t>Servizio di raccolta, prelievo, trasporto e smaltimento/recupero di rifiuti sanitari pericolosi a rischio infettivo e chimico, di rifiuti sanitari non pericolosi e di rifiuti speciali pe - 923</t>
  </si>
  <si>
    <t>SERVIZIO DI RACCOLTA, STOCCAGGIO TEMPORANEO TRASPORTO SMALTIMENTO E/O RECUPERO DEI RIFIUTI SPECIALI PERICOLOSI E NON - 925</t>
  </si>
  <si>
    <t>Servizio di reception, controllo accessi, centralino, vigilanza armata, trasporto valori - 923</t>
  </si>
  <si>
    <t>SERVIZIO DI RISTORAZIONE DIPENDENTI - 925</t>
  </si>
  <si>
    <t>SERVIZIO DI SICUREZZA INFORMATICA - 925</t>
  </si>
  <si>
    <t>SERVIZIO DI SUPPORTO PSICOLOGICO AGLI OPERATORI DELL'EMERGENZA 1 - 991</t>
  </si>
  <si>
    <t>SERVIZIO DI SUPPORTO PSICOLOGICO AGLI OPERATORI DELL'EMERGENZA 2 - 991</t>
  </si>
  <si>
    <t>Servizio di supporto psicologico pre e post eventi traumatici - 991</t>
  </si>
  <si>
    <t>Servizio di trasporto sanitario semplice e sanitario di pazienti e di materiali biologici vari - 922</t>
  </si>
  <si>
    <t>Servizio di trasporto sanitario semplice e sanitario di pazienti e di materiali biologici vari - 923</t>
  </si>
  <si>
    <t>Servizio di verifica  e manutenzioneimpianti elevatori - 922</t>
  </si>
  <si>
    <t>SERVIZIO DI VIGILANZA NOTTURNA ISPETTIVA - 925</t>
  </si>
  <si>
    <t>SERVIZIO EDUCATIVO PER LE ACUZIE PSICHIATRICA IN ETA' EVOLUTIVA - 925</t>
  </si>
  <si>
    <t>Servizio gestione calore e fornitura gas metano - 922</t>
  </si>
  <si>
    <t>Servizio gestione dei sinistri in ambito legale  e assistenza legale - 923</t>
  </si>
  <si>
    <t>servizio gestione sicurezza (opzionale in accordo trilaterale con RL e Lombardia Informatica) - 922</t>
  </si>
  <si>
    <t>servizio gestione sicurezza Ict AGID - 922</t>
  </si>
  <si>
    <t>Servizio lavanolo - 923</t>
  </si>
  <si>
    <t>Servizio manutenzione attrezzature biomediche - 922</t>
  </si>
  <si>
    <t>servizio manutenzione dei sistemi di laboratorio di analisi e di banca tessuti - 922</t>
  </si>
  <si>
    <t>SERVIZIO NBP DELLA RADIOFARMACIA - 925</t>
  </si>
  <si>
    <t>Servizio per la gestione aspetti medico legali dei sinistri - 923</t>
  </si>
  <si>
    <t>Servizio portierato Amadeolab - 922</t>
  </si>
  <si>
    <t>Servizio prenotazione telefonica, front-office agli sportelli e altri servizi complementari - 923</t>
  </si>
  <si>
    <t>Servizio raccolta e smaltimento rifiuti speciali lotto 1 - 922</t>
  </si>
  <si>
    <t>Servizio raccolta e smaltimento rifiuti speciali lotto 2 - 922</t>
  </si>
  <si>
    <t>Servizio rapporto con i Media - 922</t>
  </si>
  <si>
    <t>Servizio rapporto con Media - 922</t>
  </si>
  <si>
    <t>Servizio RCTO - 922</t>
  </si>
  <si>
    <t>SERVIZIO RISTORAZIONE DEGENTI E DIPENDENTI - 925</t>
  </si>
  <si>
    <t>Servizio smaltimento Rifiuti Radioattivi - 922</t>
  </si>
  <si>
    <t>Servizio smaltimento Rifiuti Radioattivi - 925</t>
  </si>
  <si>
    <t>Servizio trasporti di economato e farmacia e gestione del magazzino - 925</t>
  </si>
  <si>
    <t>SIRINGHE E KIT PER INIETTORI ANGIOGRAFICI - 925</t>
  </si>
  <si>
    <t>SIRINGHE PER EMOGASANALISI - 925</t>
  </si>
  <si>
    <t>SISTEMA ANALITICO COMPLETO PER LA DETERMINAZIONE MEDIANTE REAL TIME PCR DEL GENOTIPO FETALE DELL'ANTIGENE RHD UTILIZZANDO DNA FETALE - 925</t>
  </si>
  <si>
    <t>Sistema chirurgico Thunderbeat - 922</t>
  </si>
  <si>
    <t>Sistema Clean CK Trak - 922</t>
  </si>
  <si>
    <t>Sistema completo di anestesia (ventilatore più monitor) - 922</t>
  </si>
  <si>
    <t>Sistema di prelievo sottovuoto - 922</t>
  </si>
  <si>
    <t>Sistema di prelievo sottovuoto - 925</t>
  </si>
  <si>
    <t>SISTEMA DI RISCALDAMENTO LIQUIDI (SET MONOPAZIENTE + APPARECCHI) - 922</t>
  </si>
  <si>
    <t>SISTEMA DI RISCALDAMENTO LIQUIDI (SET MONOPAZIENTE + APPARECCHI) - 925</t>
  </si>
  <si>
    <t>Sistema di umidificazione vie aeree - 922</t>
  </si>
  <si>
    <t>SISTEMA DI VIDEO-SORVEGLIANZA - 925</t>
  </si>
  <si>
    <t>SISTEMA DI VIDEO-SORVEGLIANZA DEL MAGAZZINO DI PESCHIERA - 925</t>
  </si>
  <si>
    <t>SISTEMA DIAGNOSTICO CRIPTOR PER ANALISI B TEST - 925</t>
  </si>
  <si>
    <t>SISTEMA DIAGNOSTICO DI TIPIZZAZIONE GENOMICA HLA, RICERCA ED IDENTIFICAZIONE ANTICORPI -HLA CON METODICA LUMINEX - 925</t>
  </si>
  <si>
    <t>Sistema diagnostico in service per esami di immunoematologia con metodo di agglutinazione su colonna - 925</t>
  </si>
  <si>
    <t>SISTEMA DIAGNOSTICO PER ANTICORPI, ANTIMICRORGANISMI VIRALI, BATTERICI E PARASSITI - 925</t>
  </si>
  <si>
    <t>SISTEMA DIAGNOSTICO PER AUTOIMMUNITA' - 925</t>
  </si>
  <si>
    <t>SISTEMA INTEGRATO E ROBOTIZZATO PER LA COLORAZIONE DI VETRINI - 925</t>
  </si>
  <si>
    <t>SISTEMA LUMINEX BLOODCHIP - 925</t>
  </si>
  <si>
    <t>SISTEMA MONITORAGGIO - 925</t>
  </si>
  <si>
    <t>Sistema monitoraggio telemetrico - 922</t>
  </si>
  <si>
    <t>SISTEMA NEOGALILE DA UTILIZZARE PER LE CONFERME DEI DONATORI GRUPPO RARI - 925</t>
  </si>
  <si>
    <t>SISTEMA PER IL MONITORAGGIO E LA VALIDAZIONE DEL PROCESSO DI CONGELAMENTO DELLE SACCHE DI PLASMA - 925</t>
  </si>
  <si>
    <t>SISTEMA PER LA CRIOCONSERVAZIONE - 925</t>
  </si>
  <si>
    <t>Sistema per prelievo sottocutaneo - 922</t>
  </si>
  <si>
    <t>Sistema per purificazione di proteine e eanticorpi - 922</t>
  </si>
  <si>
    <t>SISTEMA PER TIPIZZAZIONE IN MICORPIASTRA FLUOGENE - 925</t>
  </si>
  <si>
    <t>Sistema RIS/PACS - 922</t>
  </si>
  <si>
    <t>Sistema RIS/PACS - 1 - 923</t>
  </si>
  <si>
    <t>Sistema Ris/Pacs - 2 - 923</t>
  </si>
  <si>
    <t>Sistema terapia del vuoto - 922</t>
  </si>
  <si>
    <t>Sistema Thundebeat - 922</t>
  </si>
  <si>
    <t>SISTEMI IMPIANTABILI PORTH-A-CATH PER TERAPIA INFUSIONALE VENOSA E ARTERIOSA - 925</t>
  </si>
  <si>
    <t>SOFTWARE GESTIONE ECG - 925</t>
  </si>
  <si>
    <t>SOFTWARE REFERTAZIONE VOCALE - 925</t>
  </si>
  <si>
    <t>SOLUZIONI ENTERALI E PARENTERALI - 925</t>
  </si>
  <si>
    <t>SOLUZIONI INFUSIONALE - 925</t>
  </si>
  <si>
    <t>Soluzioni infusionali - 922</t>
  </si>
  <si>
    <t>Soluzioni infusionali - 923</t>
  </si>
  <si>
    <t>Somministrazione di lavoro: OSS, presonale infermieristico, personale amministrativo, operatori tecnici - 925</t>
  </si>
  <si>
    <t>Sonde DNA per esecuzione analisi FISH (ABBOTT e ZYTOVISION) - 922</t>
  </si>
  <si>
    <t>SOSTITUZIONE SERVER DOCUMENTALE - 925</t>
  </si>
  <si>
    <t>STAMPA CARTELLINI TRIAGE MAXIEMERGENZA - 991</t>
  </si>
  <si>
    <t>STAMPA RELAZIONI DI SOCCORSO - 991</t>
  </si>
  <si>
    <t>STENT URETERALI - 925</t>
  </si>
  <si>
    <t>Sterrad macchina sterilizzazione - 922</t>
  </si>
  <si>
    <t>Strumento per imaging preclinico in vivo - 922</t>
  </si>
  <si>
    <t>STRUMENTO TISSUETECK E AUTOTECK E MATERIALE DI CONSUMO - 925</t>
  </si>
  <si>
    <t>SUPPORTO TECNICO AERONAUTICO GIORNATE A CONSUMO - 991</t>
  </si>
  <si>
    <t>Tac 128 strati - 922</t>
  </si>
  <si>
    <t>TAC simulazione - 922</t>
  </si>
  <si>
    <t>Tavolo operatorio - 922</t>
  </si>
  <si>
    <t>TELEFONI FISSI PER NUOVA SEDE VIALE MONZA - 991</t>
  </si>
  <si>
    <t>TELEFONIA FISSA E CONNETTIVITA' IP - 925</t>
  </si>
  <si>
    <t>TELFONIA MOBILE - 925</t>
  </si>
  <si>
    <t>TEST ELISA E WB PER LA RICERCA DI AB IGG ANTI ASPERGILLO - 925</t>
  </si>
  <si>
    <t>THERASPERE YTTRIUM 90 - 925</t>
  </si>
  <si>
    <t>Tomografo ARMN per simulazione RT - 922</t>
  </si>
  <si>
    <t>TRAPANI ED AGHI PER INFUSIONE INTRAOSSEA - 991</t>
  </si>
  <si>
    <t>TRASLOCHI RADIO ALGIZ - 991</t>
  </si>
  <si>
    <t>TRASPORTO ORGANI E TESSUTI ALA FISSA - 991</t>
  </si>
  <si>
    <t>Ventilatore portatile, monigtor con CO2 e carrello asta portaflebo/pompe infusionali - 922</t>
  </si>
  <si>
    <t>OGGETTO del</t>
  </si>
  <si>
    <t>Somma di Valore annuale fabbisogno (*)</t>
  </si>
  <si>
    <t xml:space="preserve"> acquisizione eco PS - 701</t>
  </si>
  <si>
    <t xml:space="preserve"> DISPOSITIVI PER INTERVENTI SULLA COLONNA VERTEBRALE - 705</t>
  </si>
  <si>
    <t xml:space="preserve"> MATERIALE DI CONSUMO PER ASPIRATORE AD ULTRASUONI - 702</t>
  </si>
  <si>
    <t xml:space="preserve"> PROTESI SFINTERICHE E SLING URETRALI DA DESTINARE ALLA U.O. UROLOGIA - 705</t>
  </si>
  <si>
    <t xml:space="preserve"> SCOVOLINI PER CAVO ORALE - 702</t>
  </si>
  <si>
    <t>Abbonamenti a riviste periodiche per i servizi tecnici ed amministrativi - 708</t>
  </si>
  <si>
    <t>Abbonamento a sintalexpert omnia - 708</t>
  </si>
  <si>
    <t>abbonamento ai sistemi di informazione clinica computerizzata micromedex - 701</t>
  </si>
  <si>
    <t>ABBONAMENTO VEQ NEQUAS - 702</t>
  </si>
  <si>
    <t>acquisizione 1 RM blocco nord - 701</t>
  </si>
  <si>
    <t>acquisizione angiografo  endoscopia digestiva - 701</t>
  </si>
  <si>
    <t>acquisizione colonna 3D per ORL - 701</t>
  </si>
  <si>
    <t>acquisizione di 8 monitor  per stroke unit - 701</t>
  </si>
  <si>
    <t>acquisizione di n. 1 nuova TC per DEA - 701</t>
  </si>
  <si>
    <t>acquisizione di n. 1 nuovo eco  per neuroradiologia - 701</t>
  </si>
  <si>
    <t>acquisizione di NGR - 701</t>
  </si>
  <si>
    <t>acquisizione eco radiologia - 701</t>
  </si>
  <si>
    <t>acquisizione ecocardio Villa Marelli - 701</t>
  </si>
  <si>
    <t>acquisizione ecografo ch toracica - 701</t>
  </si>
  <si>
    <t>acquisizione ecografo fisioterapia - 701</t>
  </si>
  <si>
    <t>acquisizione ecografo reumatologia - 701</t>
  </si>
  <si>
    <t>acquisizione ecografo urologia - 701</t>
  </si>
  <si>
    <t>acquisizione kpc cephaid - 701</t>
  </si>
  <si>
    <t>acquisizione lucas PS - 701</t>
  </si>
  <si>
    <t>acquisizione microscopio per ORL - 701</t>
  </si>
  <si>
    <t>acquisizione n. 2 nuovi angiografi per neuroradiologia - 701</t>
  </si>
  <si>
    <t>acquisizione sistema refertazione ecg - 701</t>
  </si>
  <si>
    <t>acquisizione sostituzione defibrillatori obsoleti - 701</t>
  </si>
  <si>
    <t>acquisizione sostituzione monitor CO DEA - 701</t>
  </si>
  <si>
    <t>acquisizione sostituzione radiologici portatili - 701</t>
  </si>
  <si>
    <t>acquisizione sostituzione ws anestesia CO DEA - 701</t>
  </si>
  <si>
    <t>acquisizione TC cardiologica - 701</t>
  </si>
  <si>
    <t>acquisizione telecamera urologia - 701</t>
  </si>
  <si>
    <t>acquisizione trapani ortopedia - 701</t>
  </si>
  <si>
    <t>acquisizione trasporto organi - 701</t>
  </si>
  <si>
    <t>acquisizione wasp - 701</t>
  </si>
  <si>
    <t>ACQUISTO CONGELATORI - 706</t>
  </si>
  <si>
    <t>ACQUISTO DI APPARECCHIATURA PER EQUIPARAZIONE ACCELERATORI LINEARI PER RADIOTERAPIA TRAMITE TRATTAMENTO VMAT - 709</t>
  </si>
  <si>
    <t>Acquisto di due  pannelli digitali per radiologia - 707</t>
  </si>
  <si>
    <t>Acquisto di n.1 colonna ORL - 701</t>
  </si>
  <si>
    <t>ACQUISTO ECG INTEGRABILI CON ESTENSA - 706</t>
  </si>
  <si>
    <t>ACQUISTO ECOGRAFI VARIE FASCE (2 P.O. GARBAGNATE E N.3 P.O. RHO) - 706</t>
  </si>
  <si>
    <t>Acquisto impianto osmosi presso POT Villa Marelli - 701</t>
  </si>
  <si>
    <t>ACQUISTO LASER E FOTOCOAGULATORE LASER - 706</t>
  </si>
  <si>
    <t>Acquisto lenzuolini - 708</t>
  </si>
  <si>
    <t>ACQUISTO LICENZA GESTIONE TURNI - 706</t>
  </si>
  <si>
    <t>acquisto materiale monouso maceratore - 708</t>
  </si>
  <si>
    <t>ACQUISTO MODULO SCREENING MG SUITE ESTENSA - 706</t>
  </si>
  <si>
    <t>ACQUISTO MONITOR PER DIALISI - 706</t>
  </si>
  <si>
    <t>ACQUISTO N. 1 ANGIO OCT-FLUORANGIO - 706</t>
  </si>
  <si>
    <t>ACQUISTO N. 1 ARGON LASER PER OCULISTICA - 706</t>
  </si>
  <si>
    <t>ACQUISTO N. 1 BRACCIO ROBOTIZZATO PER SOSTENERE E MUOVERE ENDOSCOPIO - 706</t>
  </si>
  <si>
    <t>ACQUISTO N. 1 SISTEMA PER EPIDUROSCOPIA - 706</t>
  </si>
  <si>
    <t>ACQUISTO N. 1 SISTEMA U/S PER DISSEZIONE EPATICA - 706</t>
  </si>
  <si>
    <t>ACQUISTO N. 1 VIDEOPROCESSORE E N.2 VIDEODUODENOSCOPI FUJI - 706</t>
  </si>
  <si>
    <t>ACQUISTO N. 2 VIDEOGASTROSCOPI PENTAX E N.1 VIDEOBRONCOSCOPIO PENTAX E N.1 ECOVIDEOBRONCOSCOPIO PENTAX - 706</t>
  </si>
  <si>
    <t>Acquisto n.1 irradiatore - 701</t>
  </si>
  <si>
    <t>Acquisto n.2 acceleratori lineari - 701</t>
  </si>
  <si>
    <t>ACQUISTO SECURITY E PRIVACY PER DOSSIER SANITARIO - 706</t>
  </si>
  <si>
    <t>Acquisto sistemi di anestesia - 708</t>
  </si>
  <si>
    <t>ACQUISTO STORAGE E SERVER - 706</t>
  </si>
  <si>
    <t>Acquisto SW Echopac - 701</t>
  </si>
  <si>
    <t>ACQUISTO TELEFONI AVAYA SIP MOD 1608 - 706</t>
  </si>
  <si>
    <t>ACQUSITO E  ADEGUAMENTO SOFTWARE AMMMINISTRATIVI E SANITARI - 706</t>
  </si>
  <si>
    <t>ACQUSITO LICENZA MODULO GESTIONE TERRITORIALE - 706</t>
  </si>
  <si>
    <t>ADEGUAMENTI DI RETE - 706</t>
  </si>
  <si>
    <t>Adesione all’esito della procedura aperta esperita dall’Azienda Ospedaliera Spedali Civili di Brescia per i contratti di fornitura di procedure per dialisi per la S.C. Nefrologia per un  - 701</t>
  </si>
  <si>
    <t>ADESIONE CUP SOVRAZIENDALE - 706</t>
  </si>
  <si>
    <t>adesione farmaci regionali ARCA - 701</t>
  </si>
  <si>
    <t>adesione retacrit, filgrastim ed eporatio ARCA - 701</t>
  </si>
  <si>
    <t>AFFIDAMENTO DEL SERVIZIO DI PULIZIA - 709</t>
  </si>
  <si>
    <t>AFFIDAMENTO DEL SERVIZIO TRASPORTO SANITARIO INTERNO  ED ESTERNO  CON AMBULANZA MALATI - 702</t>
  </si>
  <si>
    <t>AFFIDAMENTO DEL SERVIZIO TRASPORTO SANITARIO INTERNO  ED ESTERNO  CON AMBULANZA MALATI - 704</t>
  </si>
  <si>
    <t>AFFIDAMENTO DEL SERVIZIO TRASPORTO SANITARIO INTERNO  ED ESTERNO  CON AMBULANZA MALATI - 709</t>
  </si>
  <si>
    <t>AFFIDAMENTO DEL SERVIZIO TRASPORTO SANITARIO INTERNO  ED ESTERNO  CON AMBULANZA MALATI - 716</t>
  </si>
  <si>
    <t>AFFIDAMENTO DEL SERVIZIO TRASPORTO SANITARIO INTERNO  ED ESTERNO  CON AMBULANZA MALATI - 717</t>
  </si>
  <si>
    <t>AFFIDAMENTO DELLA FORNITURA DI ANSE PER RESEZIONE BIPOLARE - 705</t>
  </si>
  <si>
    <t>Affidamento fornitura di dispositivi per Neurochirurgia - 701</t>
  </si>
  <si>
    <t>Affidamento fornitura di dispositivi per Neurochirurgia - 702</t>
  </si>
  <si>
    <t>AFFIDAMENTO SERVIZIO DI PORTIERATO - 709</t>
  </si>
  <si>
    <t>aggiornaento RM bs 3 tesla - 701</t>
  </si>
  <si>
    <t>aggiornamento angiografi radiologia interventistica - 701</t>
  </si>
  <si>
    <t>aggiornamento ultrasuoni focalizzati - 701</t>
  </si>
  <si>
    <t>Aggiudicazione del contratto quinquennale per l’esecuzione del servizio di conduzione full service, manutenzione e assistenza dei sistemi informativi per la gestione e l’analisi dei flus - 701</t>
  </si>
  <si>
    <t>Aggiudicazione materiale di consumo per apparecchiature di videoendoscopi Pentax, elettrobisturi, monitor glicemia Minimed - 701</t>
  </si>
  <si>
    <t>Aggiudicazione materiale di consumo per apparecchiature di videoendoscopi Pentax, elettrobisturi, monitor glicemia Minimed - 707</t>
  </si>
  <si>
    <t>aggiudicazione, a seguito di procedura negoziata esclusiva, del contratto biennale di fornitura di valvole  percutanee CORE VALVE REVALVING SYSTEM e DIRECT FLOW, per la S.C. Emodinamica. - 701</t>
  </si>
  <si>
    <t>aghi e siringhe - 701</t>
  </si>
  <si>
    <t>Aghi e siringhe - 708</t>
  </si>
  <si>
    <t>AGHI FISTOLA PER DIALISI - 706</t>
  </si>
  <si>
    <t>AGHI PER RADIOFREQUENZA - 706</t>
  </si>
  <si>
    <t>Aghi specialistici da biopsia - 701</t>
  </si>
  <si>
    <t>Aghi specialistici per anestesia - 701</t>
  </si>
  <si>
    <t>albumina umana al 20% flaconi da 50 ml. - 701</t>
  </si>
  <si>
    <t>Alcoli e materie prime - 701</t>
  </si>
  <si>
    <t>Alcoli e materie prime - 702</t>
  </si>
  <si>
    <t>Alcoli e materie prime - 703</t>
  </si>
  <si>
    <t>Alcoli e materie prime - 705</t>
  </si>
  <si>
    <t>Alcoli e materie prime - 706</t>
  </si>
  <si>
    <t>Alcoli e materie prime - 707</t>
  </si>
  <si>
    <t>Alcoli e materie prime - 708</t>
  </si>
  <si>
    <t>Alcoli e materie prime - 709</t>
  </si>
  <si>
    <t>Alimenti NUTRIZIONE PARENTERALE - 708</t>
  </si>
  <si>
    <t>alimenti sostitutivi del latte materno - 708</t>
  </si>
  <si>
    <t>antisettici e disinfettanti - 701</t>
  </si>
  <si>
    <t>ANTISETTICI E DISINFETTANTI - 703</t>
  </si>
  <si>
    <t>Apparecchiature anatomia patologica - 701</t>
  </si>
  <si>
    <t>Articoli di ferramenta per i magazzini della S.C. Edile Impianti - 701</t>
  </si>
  <si>
    <t>Articoli di ferramenta per i magazzini della S.C. Edile Impianti - 702</t>
  </si>
  <si>
    <t>Articoli di ferramenta per i magazzini della S.C. Edile Impianti - 704</t>
  </si>
  <si>
    <t>Articoli di ferramenta per i magazzini della S.C. Edile Impianti - 706</t>
  </si>
  <si>
    <t>Assicurazione responsabilità civile - 704</t>
  </si>
  <si>
    <t>ASSISTENZA APPARATI ATTIVI DI RETE LAN (SPC) - 706</t>
  </si>
  <si>
    <t>ASSISTENZA E MANUTENZIONE INFRASTRUTTURA IMPIANTO BEDSIDE - 706</t>
  </si>
  <si>
    <t>ASSISTENZA STORAGE E SERVER 1 - 706</t>
  </si>
  <si>
    <t>ASSISTENZA STORAGE E SERVER 2 - 706</t>
  </si>
  <si>
    <t>assistenza tecnica e manutenzione delle apparecchiature di lavaferri chirugici, lava vetrerie e degli impianti di demineralizzazione a resina - 706</t>
  </si>
  <si>
    <t>Assistenza tecnica e manutenzione delle apparecchiature di lavaferri chirurgici, la vetrerie e degli impianti di demineralizzazione a resina - 706</t>
  </si>
  <si>
    <t>ASSITENZA APPARATI ATTIVI CENTRALI TELEFONICHE (SPC) - 706</t>
  </si>
  <si>
    <t>ATTACCHI PER ARTI - 702</t>
  </si>
  <si>
    <t>ATTIVITA' DI FORMAZIONE (CORSI AGGIORNAMENTO) - 705</t>
  </si>
  <si>
    <t>Attività integrative destinate agli utenti dei CDD di Lainate e Rho (Pet Therapy e Ippoterapia) - 706</t>
  </si>
  <si>
    <t>Attività riabilitative ed assistenziali psichiatriche - 708</t>
  </si>
  <si>
    <t>AUSILI MONOUSO AD ASSORBENZA PER INCONTINENZA PAZIENTI ASSISTITI - 706</t>
  </si>
  <si>
    <t>AUSILI MONOUSO AD ASSORBENZA PER INCONTINENZA PAZIENTI RICOVERATI - 706</t>
  </si>
  <si>
    <t>AUSILI PER DISABILI - 706</t>
  </si>
  <si>
    <t>AUSILI PER DISABILI - 708</t>
  </si>
  <si>
    <t>AUSILI PER INCONTINENTI - 703</t>
  </si>
  <si>
    <t>AUSILI PER INCONTINENTI - 1 - 708</t>
  </si>
  <si>
    <t>Ausili per incontinenti - 2 - 708</t>
  </si>
  <si>
    <t>AUTOMEZZI AZIENDALI ACQUISTO DI FUEL CARD - 706</t>
  </si>
  <si>
    <t>BENDE E CEROTTI - 706</t>
  </si>
  <si>
    <t>Braccialetti identificativi paziente - 702</t>
  </si>
  <si>
    <t>Braccialetti identificativi paziente - 703</t>
  </si>
  <si>
    <t>Braccialetti identificativi paziente - 705</t>
  </si>
  <si>
    <t>Braccialetti identificativi paziente - 707</t>
  </si>
  <si>
    <t>Braccialetti identificativi paziente - 708</t>
  </si>
  <si>
    <t>Buoni pasto - 708</t>
  </si>
  <si>
    <t>BUSTE E SACCHETTI - 706</t>
  </si>
  <si>
    <t>CANCELLERIA - 703</t>
  </si>
  <si>
    <t>CANCELLERIA TRADIZIONALE ED ECOLOGICA - 706</t>
  </si>
  <si>
    <t>Cancelleria tradizionale ed ecologica - 708</t>
  </si>
  <si>
    <t>cannule per circolazione extracorporea - 701</t>
  </si>
  <si>
    <t>CANONE VDI PER BED SIDE - 706</t>
  </si>
  <si>
    <t>Canoni di Noleggio sanitari (esclusa protesica) - 701</t>
  </si>
  <si>
    <t>Capsule e generatori - 701</t>
  </si>
  <si>
    <t>Carburanti extra rete e gasolio da riscaldamento - 708</t>
  </si>
  <si>
    <t>CARTA IN RISME - 703</t>
  </si>
  <si>
    <t>carta in risme - 708</t>
  </si>
  <si>
    <t>Carta termica per attrezzature sanitarie - 708</t>
  </si>
  <si>
    <t>CARTE TERMICHE PER ELETTRODIAGNOSTICA - 701</t>
  </si>
  <si>
    <t>CARTE TERMICHE PER ELETTRODIAGNOSTICA - 702</t>
  </si>
  <si>
    <t>CARTE TERMICHE PER ELETTRODIAGNOSTICA - 703</t>
  </si>
  <si>
    <t>CARTE TERMICHE PER ELETTRODIAGNOSTICA - 705</t>
  </si>
  <si>
    <t>CARTE TERMICHE PER ELETTRODIAGNOSTICA - 706</t>
  </si>
  <si>
    <t>CARTE TERMICHE PER ELETTRODIAGNOSTICA - 707</t>
  </si>
  <si>
    <t>CARTE TERMICHE PER ELETTRODIAGNOSTICA - 708</t>
  </si>
  <si>
    <t>CARTE TERMICHE PER ELETTRODIAGNOSTICA - 716</t>
  </si>
  <si>
    <t>CARTE TERMICHE PER ELETTRODIAGNOSTICA - 717</t>
  </si>
  <si>
    <t>CARTELLETTE PORTA CD - 705</t>
  </si>
  <si>
    <t>cartucce per emoperfusione extracorporea Toraymyxin - 701</t>
  </si>
  <si>
    <t>Cateteri monitoraggio gittata cardiaca per monitor Vigilance - originali Edwards - 701</t>
  </si>
  <si>
    <t>CATETERI VARI - 703</t>
  </si>
  <si>
    <t>cateteri vari e accessori - 701</t>
  </si>
  <si>
    <t>clips per emostasi e suturatrici meccaniche - 701</t>
  </si>
  <si>
    <t>Colonne per laparoscopia - 708</t>
  </si>
  <si>
    <t>Concessione BAR - 704</t>
  </si>
  <si>
    <t>Concessione BAR - 707</t>
  </si>
  <si>
    <t>concessione del servizio di gestione del bar interno e rivendita giornali Ospedale Fatebenefratelli - 703</t>
  </si>
  <si>
    <t>concessione del servizio di gestione parcheggio interno PO Buzzi - 703</t>
  </si>
  <si>
    <t>concessione del servizio di gestione spazi pubblicitari Sacco - 703</t>
  </si>
  <si>
    <t>concessione del servizio di ristoro presso il P.O.di Bollate - 706</t>
  </si>
  <si>
    <t>Concessione distributori automatici di alimenti e bevande - 701</t>
  </si>
  <si>
    <t>Concessione distributori automatici di alimenti e bevande - 703</t>
  </si>
  <si>
    <t>Concessione distributori automatici di alimenti e bevande - 704</t>
  </si>
  <si>
    <t>Concessione distributori automatici di alimenti e bevande - 705</t>
  </si>
  <si>
    <t>Concessione distributori automatici di alimenti e bevande - 707</t>
  </si>
  <si>
    <t>Concessione distributori automatici di alimenti e bevande - 708</t>
  </si>
  <si>
    <t>Concessione distributori automatici di alimenti e bevande - 716</t>
  </si>
  <si>
    <t>concessione per la gestione bar interno P.O. Buzzi e P.O. Melloni - 703</t>
  </si>
  <si>
    <t>Conduzione e manutenzione preventiva impianti depurazione delle acque nere p.op. Bollate e Rho - 706</t>
  </si>
  <si>
    <t>Conduzione, assistenza e manutenzione sistemi informativi CUP, Accettazione e gestione Libera Professione - 701</t>
  </si>
  <si>
    <t>CONNETTIVITA' GEOGRAFICA INTERNET E SICUREZZA PERIMETRALE (SPC) - 706</t>
  </si>
  <si>
    <t>Consultazioni on line AMA - 708</t>
  </si>
  <si>
    <t>conto deposito matrix mandible - 705</t>
  </si>
  <si>
    <t>contratti AMSA - 701</t>
  </si>
  <si>
    <t>CONTRATTI DI MANUTENZIONE E ASSISTENZA SOFTWARE - DITTA DISC - 709</t>
  </si>
  <si>
    <t>CONTRATTI DI MANUTENZIONE E ASSISTENZA SOFTWARE - DITTA INFOLINE - 709</t>
  </si>
  <si>
    <t>CONTRATTI DI MANUTENZIONE E ASSISTENZA SOFTWARE - DITTA OSLO - 709</t>
  </si>
  <si>
    <t>CONTRATTI DI MANUTENZIONE E ASSISTENZA SOFTWARE DITTA INFOLINE - MODULO AREA DEL PERSONALE - 709</t>
  </si>
  <si>
    <t>contratti quinquennali relativi ai servizi assicurativi: All Risk Property, Infortuni e Kasko - 701</t>
  </si>
  <si>
    <t>CONTRATTO ADESIONE ACCORDO QUADRO ENTERPRISE  AGREEMENT SUBSCRIPTION - 706</t>
  </si>
  <si>
    <t>CONTRATTO DI ASSISTENZA HARDWARE E SOFTWARE - DITTA OSLO - 709</t>
  </si>
  <si>
    <t>CONTRATTO DI ASSISTENZA SOFTWARE - DITTA CS2 SOLUTIONS - 709</t>
  </si>
  <si>
    <t>contratto di fornitura di carta in risme - 701</t>
  </si>
  <si>
    <t>Contratto di fornitura di maceratori e relativi dispositivi monouso - 701</t>
  </si>
  <si>
    <t>contratto di fornitura di registri e lavori di legatoria e cartotecnica - 701</t>
  </si>
  <si>
    <t>contratto di fornitura nastri cartucce e toner,  materiale originale e rigenerato - 701</t>
  </si>
  <si>
    <t>contratto di locazione e gestione di autoveicoli occorrenti all'azienda ospedaliera adesione alla convenzione consip - 701</t>
  </si>
  <si>
    <t>CONTRATTO DI MANUTENZIONE E ASSISTENZA SOFTWARE - DITTA DISC - 709</t>
  </si>
  <si>
    <t>CONTRATTO DI MANUTENZIONE E ASSISTENZA SOFTWARE - DITTA GE MEDICAL SYSTEM - 709</t>
  </si>
  <si>
    <t>CONTRATTO DI MANUTENZIONE E ASSISTENZA SOFTWARE - DITTA GE MEDICAL SYSTEMS - 709</t>
  </si>
  <si>
    <t>CONTRATTO DI MANUTENZIONE E ASSISTENZA SOFTWARE - DITTA NOEMALIFE - 709</t>
  </si>
  <si>
    <t>CONTRATTO DI MANUTENZIONE E ASSISTENZA SOFTWARE - DITTA SANTER - 709</t>
  </si>
  <si>
    <t>CONTRATTO DI MANUTENZIONE E ASSISTENZA SOFTWARE - DITTA SERVIZI INFORMATICI - 709</t>
  </si>
  <si>
    <t>Contratto di manutenzione ed assistenza tecnica del sistema GTIS - 701</t>
  </si>
  <si>
    <t>contratto inerente le attività di carattere riabilitativo psichiatriche per il reinserimento sociale di pazienti psichiatrici ospitati in residenze leggere accreditate lotti 1 e 2 - 701</t>
  </si>
  <si>
    <t>Contratto materiale consumo lavaendoscopi soluscope - 701</t>
  </si>
  <si>
    <t>Contratto per i servizi di estensione del sistema GTIS alle Unità Operative di Niguarda - 701</t>
  </si>
  <si>
    <t>Contratto per il servizio di manutenzione ordinaria ed evolutiva del sistema RIS PACS - 701</t>
  </si>
  <si>
    <t>contratto per la gestione del servizio di ristorazione presso la struttura esterna di Villa Marelli - 701</t>
  </si>
  <si>
    <t>Contratto triennale per la conduzione, assistenza e manutenzione del sistema protocollo informatico e gestione documentale - 701</t>
  </si>
  <si>
    <t>controllo del processo di ricondizionamento dei dispositivi medici riutilizzabili e sterilizzabili in uso presso l’Azienda Ospedaliera - 701</t>
  </si>
  <si>
    <t>Controllo dosimetrico e fornitura dosimetri - 708</t>
  </si>
  <si>
    <t>CONVALIDA AUTOCLAVI - 705</t>
  </si>
  <si>
    <t>Convenzione con l'associazione Arca Onlus per le attività di arteterapia da svolgersi c/o Centro Diurno Botteghe D'arte della U.O. Psichiatria - 701</t>
  </si>
  <si>
    <t>convenzione per l’espletamento del servizio di accoglienza degli utenti e front office presso il presidio di Villa Marelli,  con personale appartenente alle categorie protette - 701</t>
  </si>
  <si>
    <t>convenzione per l'attività di intermediazione linguistico culturale e di orientamento socio sanitario a favore di pazienti extracomunitari - 701</t>
  </si>
  <si>
    <t>Convenzione per l'espletamento del servizio di accoglienza degli utenti e front office presso il presidio di Villa Marelli - 701</t>
  </si>
  <si>
    <t>Copertura assicurativa polizza Kasko ed infortuni - 708</t>
  </si>
  <si>
    <t>COPERTURA ASSICURATIVA RCT-O - 703</t>
  </si>
  <si>
    <t>Copertura assicurativa responsabilità civile patrimoniale vs terzi dirigenti - 707</t>
  </si>
  <si>
    <t>Copertura assicurativi All Risks Property - 708</t>
  </si>
  <si>
    <t>COPERTURE STERILI PER APPARECCHIATURE VARIE  - 701</t>
  </si>
  <si>
    <t>COPERTURE STERILI PER APPARECCHIATURE VARIE  - 705</t>
  </si>
  <si>
    <t>COPERTURE STERILI PER APPARECCHIATURE VARIE  - 707</t>
  </si>
  <si>
    <t>COPERTURE STERILI PER APPARECCHIATURE VARIE  - 708</t>
  </si>
  <si>
    <t>defibrillatori - 708</t>
  </si>
  <si>
    <t>Defibrillatori automatici impiantabili - 701</t>
  </si>
  <si>
    <t>deflussori e pompe per nutrizione parenterale ed enterale - 701</t>
  </si>
  <si>
    <t>DEFLUSSORI E REGOLATORI DI FLUSSO - 703</t>
  </si>
  <si>
    <t>Deflussori e regolatori di flusso - 708</t>
  </si>
  <si>
    <t>Derattizzazione e disinfestazione + extra - 708</t>
  </si>
  <si>
    <t>DERRATE ALIMENTARI - 705</t>
  </si>
  <si>
    <t>DETERSIVI E DETERGENTI - 702</t>
  </si>
  <si>
    <t>DETERSIVI E DETERGENTI - 703</t>
  </si>
  <si>
    <t>DETERSIVI E DETERGENTI - 705</t>
  </si>
  <si>
    <t>DETERSIVI E DETERGENTI - 706</t>
  </si>
  <si>
    <t>DIAGNOSTICHE SIEROLOGICHE VARIE CON SISTEMA MISTO IN CHEMILUMINESCENZA E IN IMMUNOENZIMATICA SU MICROPIASTRA IN AUTOMAZIONE - 705</t>
  </si>
  <si>
    <t>Diagnostici e reagenti per Anatomia Patologica - 701</t>
  </si>
  <si>
    <t>Diagnostici e reagenti per Anatomia Patologica - 702</t>
  </si>
  <si>
    <t>DIPOSITIVI MEDICI MONOUSO PER INIETTORE MEZZI DI CONTRASTO - 702</t>
  </si>
  <si>
    <t>DIPOSITIVI MEDICI MONOUSO PER INIETTORE MEZZI DI CONTRASTO - 703</t>
  </si>
  <si>
    <t>DIPOSITIVI MEDICI MONOUSO PER INIETTORE MEZZI DI CONTRASTO - 706</t>
  </si>
  <si>
    <t>DIPOSITIVI MEDICI MONOUSO PER INIETTORE MEZZI DI CONTRASTO - 708</t>
  </si>
  <si>
    <t>Disinfettanti, antisettici, detergenti e prodotti affini - 708</t>
  </si>
  <si>
    <t>Dispositivi da sutura - 704</t>
  </si>
  <si>
    <t>Dispositivi di protezione guanti uso sanitario - 704</t>
  </si>
  <si>
    <t>DISPOSITIVI DI RACCOLTA URINARIA - 703</t>
  </si>
  <si>
    <t>dispositivi e materiale monouso per il sistema di prelievo venoso sottovuoto - 701</t>
  </si>
  <si>
    <t>dispositivi impiantabili per neuromodulazione sacrale - 701</t>
  </si>
  <si>
    <t>DISPOSITIVI IN SERVICE PER EMODINAMICA - 703</t>
  </si>
  <si>
    <t>dispositivi medici dedicati al funzionamento di apparecchiature in dotazione alla S.C. Oculistica  e alla S.C. Oculistica pediatrica - 701</t>
  </si>
  <si>
    <t>dispositivi medici dedicati al trattamento delle aritmie - 701</t>
  </si>
  <si>
    <t>dispositivi medici dedicati alla apparecchiature in dotazione a vari s.c. - 701</t>
  </si>
  <si>
    <t>dispositivi medici dedicati alle apparecchiature burke &amp; burke in dotazione alla s.c. patologia neonatale  - 701</t>
  </si>
  <si>
    <t>Dispositivi medici e materiale protesico per neurochirurgia - 702</t>
  </si>
  <si>
    <t>Dispositivi medici e materiale protesico per neurochirurgia - 703</t>
  </si>
  <si>
    <t>dispositivi medici occorrenti alla S.C. Oculistica - 701</t>
  </si>
  <si>
    <t>dispositivi medici occorrenti all'esecuzione di esami diagnostici e procedure interventistiche per u.o. di neuraradiologia interventistica con relativa gestione del magazzino - 701</t>
  </si>
  <si>
    <t>DISPOSITIVI MEDICI PER  NEUROCHIRURGIA - esclusivi - 702</t>
  </si>
  <si>
    <t>DISPOSITIVI MEDICI PER ASSISTENZA RESPIRATORIA - 703</t>
  </si>
  <si>
    <t>DISPOSITIVI MEDICI PER COLOSTOMIA E UROSTOMIA - 706</t>
  </si>
  <si>
    <t>DISPOSITIVI MEDICI PER ELETTROFISIOLOGIA - 705</t>
  </si>
  <si>
    <t>Dispositivi medici per endoscopia - 708</t>
  </si>
  <si>
    <t>Dispositivi medici per endoscopia digestiva - 701</t>
  </si>
  <si>
    <t>Dispositivi medici per endoscopia digestiva - 702</t>
  </si>
  <si>
    <t>DISPOSITIVI MEDICI PER ENDOSCOPIA DIGESTIVA - 703</t>
  </si>
  <si>
    <t>Dispositivi medici per endoscopia digestiva - 706</t>
  </si>
  <si>
    <t>Dispositivi medici per endoscopia digestiva - 708</t>
  </si>
  <si>
    <t>Dispositivi medici per endoscopia digestiva - 716</t>
  </si>
  <si>
    <t>Dispositivi medici per endoscopia digestiva - 717</t>
  </si>
  <si>
    <t>DISPOSITIVI MEDICI PER INCONTINENZA (CATETERI ESTERNI E VESCICALI E RACCOGLITORI PER URINA INFUNGIBILI) - 706</t>
  </si>
  <si>
    <t>Dispositivi medici per incontinenza (cateteri esterni e vescicali e raccoglitori per urina) - 706</t>
  </si>
  <si>
    <t>DISPOSITIVI MEDICI PER PAZIENTI IN VENTILOTERAPIA DOMICILIARE TRACHEOSTOMIZZATI E LARINGOSTOMIZZATI - 706</t>
  </si>
  <si>
    <t>DISPOSITIVI MEDICI PER PAZIENTI TRACHEOSTOMIZZATI E LARINGECTOMIZZATI - 708</t>
  </si>
  <si>
    <t>DISPOSITIVI MEDICI PER PZ AFFETTE FIBROSI CISTICA - 708</t>
  </si>
  <si>
    <t>DISPOSITIVI MEDICI PER UTENTI SUL TERRITORIO - 708</t>
  </si>
  <si>
    <t>DISPOSITIVI MEDICI SPECIFICI PER U.O. STERILITA' DI COPPIA - 701</t>
  </si>
  <si>
    <t>DISPOSITIVI MEDICI SPECIFICI PER U.O. STERILITA' DI COPPIA - 703</t>
  </si>
  <si>
    <t>dispositivi medico diagnostici in vitro e strumentazione in locazione per l’estrazione del DNA occorrenti alle SS.CC. Analisi Chimico Cliniche e Microbiologia e Servizio di Immunoematolo - 701</t>
  </si>
  <si>
    <t>dispositivi medico diagnostici in vitro occorrenti alla S.C. Microbiologia e Virologia - 701</t>
  </si>
  <si>
    <t>dispositivi medico diagnostici in vitro per l'esecuzione di esami di microbiologia, per l'esecuzione di anticorpi anti-epatite E (HEV) IgG ed IgM, per la decontaminazione dei campioni di - 701</t>
  </si>
  <si>
    <t>dispositivi medico diagnostici in vitro per test di sierologia dell'infezione da HIV, HCV, HBV, Treponema ad uso diagnostico e ad uso di validazione di donatori di sangue di organi e/o t - 701</t>
  </si>
  <si>
    <t>Dispositivi monouso per ostetricia e ginecologia con apparecchiature in comodato d'uso gratuito (tipo Sistema Versapoint - Versascope) - 701</t>
  </si>
  <si>
    <t>Dispositivi monouso per ostetricia e ginecologia con apparecchiature in comodato d'uso gratuito (tipo Sistema Versapoint - Versascope) - 703</t>
  </si>
  <si>
    <t>Dispositivi monouso per ostetricia e ginecologia con apparecchiature in comodato d'uso gratuito (tipo Sistema Versapoint - Versascope) - 706</t>
  </si>
  <si>
    <t>Dispositivi monouso per ostetricia e ginecologia con apparecchiature in comodato d'uso gratuito (tipo Sistema Versapoint - Versascope) - 707</t>
  </si>
  <si>
    <t>Dispositivi monouso per ostetricia e ginecologia con apparecchiature in comodato d'uso gratuito (tipo Sistema Versapoint - Versascope) - 709</t>
  </si>
  <si>
    <t>DISPOSITIVI MONOUSO PER ULTRACISION - 703</t>
  </si>
  <si>
    <t>dispositivi monouso per videolaparoscopia - 701</t>
  </si>
  <si>
    <t>DISPOSITIVI PER APPARATO CARDIOCIRCOLATORIO - 703</t>
  </si>
  <si>
    <t>Dispositivi per apparato respiratorio ed anestesia - 704</t>
  </si>
  <si>
    <t>Dispositivi per apparecchiatura Sonosurg in regime di esclusività - 702</t>
  </si>
  <si>
    <t>Dispositivi per apparecchiatura Sonosurg in regime di esclusività - 703</t>
  </si>
  <si>
    <t>dispositivi per aritmologia interventistica (pacemaker) elettrocateteri - 701</t>
  </si>
  <si>
    <t>DISPOSITIVI PER ASPIRAZIONE CHIRURGICA_x000D_
rotoli, tubi connettori per aspiratore non sterili _x000D_
tubi connettori sterili_x000D_
cannule Yankauer - cannule punta piatta_x000D_
_x000D_
DISPOSITIVI PER INFUSIONE - 701</t>
  </si>
  <si>
    <t>DISPOSITIVI PER ASPIRAZIONE CHIRURGICA_x000D_
rotoli, tubi connettori per aspiratore non sterili _x000D_
tubi connettori sterili_x000D_
cannule Yankauer - cannule punta piatta_x000D_
_x000D_
DISPOSITIVI PER INFUSIONE - 702</t>
  </si>
  <si>
    <t>DISPOSITIVI PER ASPIRAZIONE CHIRURGICA_x000D_
rotoli, tubi connettori per aspiratore non sterili _x000D_
tubi connettori sterili_x000D_
cannule Yankauer - cannule punta piatta_x000D_
_x000D_
DISPOSITIVI PER INFUSIONE - 705</t>
  </si>
  <si>
    <t>DISPOSITIVI PER ASPIRAZIONE CHIRURGICA_x000D_
rotoli, tubi connettori per aspiratore non sterili _x000D_
tubi connettori sterili_x000D_
cannule Yankauer - cannule punta piatta_x000D_
_x000D_
DISPOSITIVI PER INFUSIONE - 707</t>
  </si>
  <si>
    <t>DISPOSITIVI PER ASSISTENZA RESPIRATORIA - 706</t>
  </si>
  <si>
    <t>Dispositivi per assistenza respiratoria - 708</t>
  </si>
  <si>
    <t>dispositivi per chirurgia maxillo facciale - 701</t>
  </si>
  <si>
    <t>dispositivi per elettrofisiologia elettrocateteri per ablazione - 701</t>
  </si>
  <si>
    <t>Dispositivi per endoscopia digestiva - 701</t>
  </si>
  <si>
    <t>DISPOSITIVI PER IL MONITORAGGIO PRESSORIO ED EMODINAMICO INVASIVO - 706</t>
  </si>
  <si>
    <t>dispositivi per infusione microinfusori CADD da utilizzare con pompe CADD di proprietà dell'azienda e in uso gratuito - 701</t>
  </si>
  <si>
    <t>dispositivi per la raccolta, inoculazione e semina di campioni liquidi in generale  - 701</t>
  </si>
  <si>
    <t>DISPOSITIVI PER LAPAROSCOPIA - 706</t>
  </si>
  <si>
    <t>Dispositivi per medicazioni speciali - 704</t>
  </si>
  <si>
    <t>dispositivi per misurazione diuresi oraria con sacche urina e sacche urina a circuito chiuso - 701</t>
  </si>
  <si>
    <t>DISPOSITIVI PER NEUROSTIMOLAZIONE PROFONDA - 702</t>
  </si>
  <si>
    <t>Dispositivi per oculistica  IN ARCA - 707</t>
  </si>
  <si>
    <t>DISPOSITIVI PER OSTETRICIA E GINECOLOGIA - 701</t>
  </si>
  <si>
    <t>DISPOSITIVI PER OSTETRICIA E GINECOLOGIA - 702</t>
  </si>
  <si>
    <t>DISPOSITIVI PER OSTETRICIA E GINECOLOGIA - 705</t>
  </si>
  <si>
    <t>DISPOSITIVI PER OSTETRICIA E GINECOLOGIA - 706</t>
  </si>
  <si>
    <t>Dispositivi per protezione individuale (dpi) - 701</t>
  </si>
  <si>
    <t>Dispositivi per protezione individuale (dpi) - 702</t>
  </si>
  <si>
    <t>Dispositivi per protezione individuale (dpi) - 703</t>
  </si>
  <si>
    <t>Dispositivi per protezione individuale (dpi) - 705</t>
  </si>
  <si>
    <t>Dispositivi per protezione individuale (dpi) - 706</t>
  </si>
  <si>
    <t>Dispositivi per protezione individuale (dpi) - 707</t>
  </si>
  <si>
    <t>Dispositivi per protezione individuale (dpi) - 708</t>
  </si>
  <si>
    <t>Dispositivi per protezione individuale (dpi) - 709</t>
  </si>
  <si>
    <t>DISPOSITIVI PER RACCOLTA CELLULE STAMINALI - 706</t>
  </si>
  <si>
    <t>dispositivi per servoassitenza respiratoria - 701</t>
  </si>
  <si>
    <t>dispositivi per sterilizzazione - 701</t>
  </si>
  <si>
    <t>dispositivi per tecnica mini invasiva per la dilatazione dei seni paranasali per la S.C. Otorinolaringoiatria - 701</t>
  </si>
  <si>
    <t>dispositivi per terapia del dolore - 703</t>
  </si>
  <si>
    <t>Dispositivi per tracheo e set tracheostomia e maschere laringee - 701</t>
  </si>
  <si>
    <t>DISPOSITIVI PER VIDEOLAPAROSCOPIA PER FATEBENEFRATELLI E BUZZI - 703</t>
  </si>
  <si>
    <t>DISPOSITIVI PER VIDEOLAPAROSCOPIA PER OSPEDALE SACCO e FBF - 703</t>
  </si>
  <si>
    <t>Dispositivi sovraglottidei I-gel  - 702</t>
  </si>
  <si>
    <t>Dispositivi suturatrici - 704</t>
  </si>
  <si>
    <t>Dispositivi urogenitali (dispositivi monouso per Ostetricia e Ginecologia) IN ARCA - 707</t>
  </si>
  <si>
    <t>dispostivi medico diagnostici in vitro occorrenti al Dipartimento di Medicina di Laboratorio per l'esecuzione dei cicli termici necessari al processo di amplificazione enzimatica del DNA - 701</t>
  </si>
  <si>
    <t>DISTRIBUTORI AUTOMATICI DI BEVANDE - 706</t>
  </si>
  <si>
    <t>DRENAGGI CHIRURGICI - 703</t>
  </si>
  <si>
    <t>Elettrobisturi - 708</t>
  </si>
  <si>
    <t>elettrodi bipolari - 703</t>
  </si>
  <si>
    <t>Elettrodi e placche multifunzione m/uso adulti e pediatrici per defibrillatori - 701</t>
  </si>
  <si>
    <t>Elettrodi e placche multifunzione m/uso adulti e pediatrici per defibrillatori - 707</t>
  </si>
  <si>
    <t>Elettrodi e placche multifunzione m/uso adulti e pediatrici per defibrillatori - 708</t>
  </si>
  <si>
    <t>elettrodi intracerebrali per stereo SEEG ed accessori occorrenti alla S.C. di chirurgia dell'epilessia - 701</t>
  </si>
  <si>
    <t>ELETTRODI MONOUSO PER ECG E MONITORAGGIO CARDIACO PEDIATRICI E NEONATALI originali ambu - 703</t>
  </si>
  <si>
    <t>ELETTRODI MONOUSO PER ECG E MONITORAGGIO CARDIACO PEDIATRICI E NEONATALI originali ambu - 706</t>
  </si>
  <si>
    <t>ELETTRODI MONOUSO PER ECG E MONITORAGGIO CARDIACO PEDIATRICI E NEONATALI originali ambu - 709</t>
  </si>
  <si>
    <t>Elettrodi per monitoraggio ECG - EEG -EMG - 701</t>
  </si>
  <si>
    <t>Elettrodi per monitoraggio ECG - EEG -EMG - 706</t>
  </si>
  <si>
    <t>Elettrodi per monitoraggio ECG - EEG -EMG - 707</t>
  </si>
  <si>
    <t>Elettrodi per monitoraggio ECG - EEG -EMG - 708</t>
  </si>
  <si>
    <t>Emogasanalisi - 708</t>
  </si>
  <si>
    <t>emostatici, sigillanti chirurgici e lubrificanti per uso medicale - 701</t>
  </si>
  <si>
    <t>Endoprotesi addominali e toraciche - 701</t>
  </si>
  <si>
    <t>ENDOPROTESI CARDIOVASCOLARI - 703</t>
  </si>
  <si>
    <t>energia elettrica - 701</t>
  </si>
  <si>
    <t>ENTEROSCOPIO DOPPIO PALLONE - 706</t>
  </si>
  <si>
    <t>ESAMI VIROLOGICI E SU LIQUIDI E SUBSTRATI BIOLOGICI X RICERCA SOSTANZE STUPEFACENTI - 708</t>
  </si>
  <si>
    <t>Estratti allergenici - 708</t>
  </si>
  <si>
    <t>ETICHETTE VARIE - 706</t>
  </si>
  <si>
    <t>ETICHETTE VARIE - 707</t>
  </si>
  <si>
    <t>Facoemulsificatore e materiale di consumo - 703</t>
  </si>
  <si>
    <t>Facoemulsificatore e materiale di consumo - 708</t>
  </si>
  <si>
    <t>FACOEMULSIFICAZIONE E VITRECTOMIA - 705</t>
  </si>
  <si>
    <t>FACOEMULSIFICAZIONE E VITRECTOMIA - 706</t>
  </si>
  <si>
    <t>Farmaci - Specialità Olysio - 708</t>
  </si>
  <si>
    <t>FARMACI BIOLOGICI - 703</t>
  </si>
  <si>
    <t>Farmaci esclusivi - 708</t>
  </si>
  <si>
    <t>Farmaci Exviera e Viekirax - 708</t>
  </si>
  <si>
    <t>farmaci fuori gara Brescia - 701</t>
  </si>
  <si>
    <t>farmaci HCV - 701</t>
  </si>
  <si>
    <t>FARMACI HCV EXVIERA e VIEKIRAX - 701</t>
  </si>
  <si>
    <t>FARMACI HCV EXVIERA e VIEKIRAX - 702</t>
  </si>
  <si>
    <t>FARMACI HCV EXVIERA e VIEKIRAX - 703</t>
  </si>
  <si>
    <t>FARMACI HCV EXVIERA e VIEKIRAX - 706</t>
  </si>
  <si>
    <t>FARMACI HCV EXVIERA e VIEKIRAX - 708</t>
  </si>
  <si>
    <t>FARMACI VARI - 708</t>
  </si>
  <si>
    <t>FARMACI VARI (ex gara ICP per SACCO, BUZZI e FBF) - 703</t>
  </si>
  <si>
    <t>farmaci vari e farmaci PHT (ex gare ASL MI 2) - 703</t>
  </si>
  <si>
    <t>FARMACI VARI PHT1 - 708</t>
  </si>
  <si>
    <t>FARMACO ALCOVER - 708</t>
  </si>
  <si>
    <t>Farmaco biologico Epoetina - 708</t>
  </si>
  <si>
    <t>FARMACO CARIPUL - 708</t>
  </si>
  <si>
    <t>Farmaco Daklinza - 708</t>
  </si>
  <si>
    <t>FARMACO EMODERIVATO WILFACTIN - 708</t>
  </si>
  <si>
    <t>Farmaco Harvoni - 708</t>
  </si>
  <si>
    <t>Farmaco Livopan con noleggio di sistema Livomed per la somministrazione - 708</t>
  </si>
  <si>
    <t>farmaco Opdivo (principio attivo Nivolumab) - 703</t>
  </si>
  <si>
    <t>Farmaco Translarna centro NEMO - 701</t>
  </si>
  <si>
    <t>FIBROSCOPI PER INTUBAZIONE - 706</t>
  </si>
  <si>
    <t>FILI DI SUTURA - 702</t>
  </si>
  <si>
    <t>filtri per dialisi a carattere di unicità originali KAWASUMI E TARAY - 703</t>
  </si>
  <si>
    <t>fonritura di aghi, siringhe e tamponi - 703</t>
  </si>
  <si>
    <t>Forbitura di dispositivi medici per assistenza respiratoria in arca - 707</t>
  </si>
  <si>
    <t>Fornitura  di materiale consumo per apparecchiatura polisonnografia - 707</t>
  </si>
  <si>
    <t>fornitura accessori monouso per pompe a siringa e pompe cadd - 701</t>
  </si>
  <si>
    <t>fornitura accessori monouso per pompe a siringa e pompe cadd - 703</t>
  </si>
  <si>
    <t>FORNITURA ALIMENTI PER NUTRIZIONE ARTIFICIALE ENTERALE DOMICILIARE - 708</t>
  </si>
  <si>
    <t>FORNITURA ANNUALE DI REAGENTI E DIAGNOSTICI VARI DESTINATI ALL’U.O.C. DI MICROBIOLOGIA - 705</t>
  </si>
  <si>
    <t>FORNITURA ANTISETTICI E DISINFETTANTI - 702</t>
  </si>
  <si>
    <t>FORNITURA ANTISETTICI E DISINFETTANTI (NON PRESENTI NELLA CONVENZIONE ARCA IN VIGORE) - 702</t>
  </si>
  <si>
    <t>FORNITURA ANTISETTIVI E DISINFETTANTI - 702</t>
  </si>
  <si>
    <t>FORNITURA APPARECCHIATURE PER CONSERVAZIONE SOTTOVUOTO DI CAMPIONI CHIRURGICI E RELATIVI CONSUMABILI - 703</t>
  </si>
  <si>
    <t>FORNITURA APPARECCHIATURE PER CONSERVAZIONE SOTTOVUOTO DI CAMPIONI CHIRURGICI E RELATIVI CONSUMABILI - 705</t>
  </si>
  <si>
    <t>FORNITURA APPARECCHIATURE PER CONSERVAZIONE SOTTOVUOTO DI CAMPIONI CHIRURGICI E RELATIVI CONSUMABILI - 706</t>
  </si>
  <si>
    <t>FORNITURA APPARECCHIATURE PER CONSERVAZIONE SOTTOVUOTO DI CAMPIONI CHIRURGICI E RELATIVI CONSUMABILI - 711</t>
  </si>
  <si>
    <t>FORNITURA APPARECCHIATURE PER CONSERVAZIONE SOTTOVUOTO DI CAMPIONI CHIRURGICI E RELATIVI CONSUMABILI - 715</t>
  </si>
  <si>
    <t>FORNITURA BIENNALE DI DISPOSITIVI MEDICI ESCLUSIVI X CHIRURGIA VASCOLARE - 705</t>
  </si>
  <si>
    <t>FORNITURA BIENNALE DI DISPOSITIVI MEDICI ESCLUSIVI X EMODINAMICA CARDIOLOGIA - 705</t>
  </si>
  <si>
    <t>fornitura biennale di medicazione avanzate - 705</t>
  </si>
  <si>
    <t>fornitura biennale di medicazione avanzate "esclusive" - 705</t>
  </si>
  <si>
    <t>FORNITURA BIENNALE DI PRODOTTI GALENICI - 705</t>
  </si>
  <si>
    <t>fornitura biennale di stent coronarici x emodinamica (capofila AO Como) - 705</t>
  </si>
  <si>
    <t>FORNITURA BIENNALE PELLICOLE X STAMPANTI LASER A SECCO DI PROD. CARESTREAM H. - 705</t>
  </si>
  <si>
    <t>FORNITURA CINTURE ADDOMINALI E PELVICHE - 702</t>
  </si>
  <si>
    <t>FORNITURA CONSUMABILI PER STAMPANTI_ TONER IN ARCA - 707</t>
  </si>
  <si>
    <t>FORNITURA CUSTOM PACKS CATARATTA - 705</t>
  </si>
  <si>
    <t>fornitura del reagente GENEQUALITY CARL MUTATION per Laboratorio Analisi - 705</t>
  </si>
  <si>
    <t>FORNITURA DI  SISTEMA PER EMOGASANALISI (capofila COMO) - 705</t>
  </si>
  <si>
    <t>FORNITURA DI AGHI E SIRINGHE IN ARCA - 707</t>
  </si>
  <si>
    <t>Fornitura di aghi speciali - 701</t>
  </si>
  <si>
    <t>Fornitura di aghi speciali - 702</t>
  </si>
  <si>
    <t>Fornitura di aghi speciali - 703</t>
  </si>
  <si>
    <t>Fornitura di aghi speciali - 704</t>
  </si>
  <si>
    <t>Fornitura di aghi speciali - 706</t>
  </si>
  <si>
    <t>FORNITURA DI ALCOLI ETERI E MATERIE PRIME - 702</t>
  </si>
  <si>
    <t>FORNITURA DI ALCOLI ETERI E MATERIE PRIME - 705</t>
  </si>
  <si>
    <t>FORNITURA DI ALCOLI ETERI E MATERIE PRIME - 706</t>
  </si>
  <si>
    <t>FORNITURA DI ANOSCOPI E GEL LUBRIFICANTI - 709</t>
  </si>
  <si>
    <t>FORNITURA DI ANTISETTICI E DISINFETTANTI IN ARCA - 707</t>
  </si>
  <si>
    <t>Fornitura di ausili per incontinenza ARCA - 707</t>
  </si>
  <si>
    <t>Fornitura di buoni pasto  - consip - 707</t>
  </si>
  <si>
    <t>Fornitura di cancelleria tradizionle ed ecologica - CONSIP - 707</t>
  </si>
  <si>
    <t>Fornitura di capsule per gastroenterologia - 708</t>
  </si>
  <si>
    <t>fornitura di capsule per grastoenterologia (capsule given) - 701</t>
  </si>
  <si>
    <t>fornitura di capsule per grastoenterologia (capsule given) - 702</t>
  </si>
  <si>
    <t>fornitura di capsule per grastoenterologia (capsule given) - 703</t>
  </si>
  <si>
    <t>fornitura di capsule per grastoenterologia (capsule given) - 706</t>
  </si>
  <si>
    <t>fornitura di capsule per grastoenterologia (capsule given) - 707</t>
  </si>
  <si>
    <t>fornitura di capsule per grastoenterologia (capsule given) - 708</t>
  </si>
  <si>
    <t>fornitura di capsule per grastoenterologia (capsule given) - 709</t>
  </si>
  <si>
    <t>FORNITURA DI CARBURANTE - 709</t>
  </si>
  <si>
    <t>Fornitura di carta in risme - ARCA - 707</t>
  </si>
  <si>
    <t>Fornitura di carte carburante - consip - 707</t>
  </si>
  <si>
    <t>fornitura di cartucce e toner per stampanti e fotocopiatrici - 705</t>
  </si>
  <si>
    <t>FORNITURA DI CATETERI VENOSI CON TECNOLOGIA GROSHONG - 705</t>
  </si>
  <si>
    <t>FORNITURA DI CATETERI VENOSI CON TECNOLOGIA GROSHONG - 708</t>
  </si>
  <si>
    <t>Fornitura di Cd-R e dvd medicali per radiodiagnostica - 708</t>
  </si>
  <si>
    <t>FORNITURA DI COLLE CHIRURGICHE ED EMOSTATICI DIVERSI - 701</t>
  </si>
  <si>
    <t>FORNITURA DI COLLE CHIRURGICHE ED EMOSTATICI DIVERSI - 702</t>
  </si>
  <si>
    <t>FORNITURA DI COLLE CHIRURGICHE ED EMOSTATICI DIVERSI - 703</t>
  </si>
  <si>
    <t>FORNITURA DI COLLE CHIRURGICHE ED EMOSTATICI DIVERSI - 706</t>
  </si>
  <si>
    <t>FORNITURA DI COLLE CHIRURGICHE ED EMOSTATICI DIVERSI - 707</t>
  </si>
  <si>
    <t>FORNITURA DI COLLE CHIRURGICHE ED EMOSTATICI DIVERSI - 708</t>
  </si>
  <si>
    <t>FORNITURA DI COLLE CHIRURGICHE ED EMOSTATICI DIVERSI - 716</t>
  </si>
  <si>
    <t>FORNITURA DI COLLE CHIRURGICHE ED EMOSTATICI DIVERSI - 717</t>
  </si>
  <si>
    <t>FORNITURA DI COLLE CHIRURGICHE ED EMOSTATICI DIVERSI - 727</t>
  </si>
  <si>
    <t>Fornitura di contenitori per campioni istologici - 703</t>
  </si>
  <si>
    <t>Fornitura di contenitori per campioni istologici - 705</t>
  </si>
  <si>
    <t>Fornitura di contenitori per campioni istologici - 706</t>
  </si>
  <si>
    <t>Fornitura di contenitori per campioni istologici - 707</t>
  </si>
  <si>
    <t>Fornitura di contenitori per campioni istologici - 708</t>
  </si>
  <si>
    <t>Fornitura di contenitori per campioni istologici - 710</t>
  </si>
  <si>
    <t>Fornitura di contenitori per campioni istologici - 712</t>
  </si>
  <si>
    <t>Fornitura di contenitori per campioni istologici - 713</t>
  </si>
  <si>
    <t>Fornitura di contenitori per campioni istologici - 715</t>
  </si>
  <si>
    <t>fornitura di costum pack e set ivt per oculistica - ARCA - 707</t>
  </si>
  <si>
    <t>FORNITURA DI DERRATE ALIMENTARI - 709</t>
  </si>
  <si>
    <t>Fornitura di detergenti per apparecchiature di sterilizzazione - 701</t>
  </si>
  <si>
    <t>Fornitura di detergenti per apparecchiature di sterilizzazione - 703</t>
  </si>
  <si>
    <t>Fornitura di detergenti per apparecchiature di sterilizzazione - 706</t>
  </si>
  <si>
    <t>Fornitura di detergenti per apparecchiature di sterilizzazione - 707</t>
  </si>
  <si>
    <t>FORNITURA DI DISPOSITIVI MEDICI DEDICATI ALL'UTILIZZO DI INIETTORI TAC ULRICH - 709</t>
  </si>
  <si>
    <t>FORNITURA DI DISPOSITIVI MEDICI DEDICATI LINEA GYNECARE - 709</t>
  </si>
  <si>
    <t>FORNITURA DI DISPOSITIVI MEDICI DEDICATI LINEA GYNECARE - 718</t>
  </si>
  <si>
    <t>FORNITURA DI DISPOSITIVI MEDICI PER L'INCONTINENZA URINARIA FEMMINILE DA SFORZO - 709</t>
  </si>
  <si>
    <t>FORNITURA DI DISPOSITIVI MEDICI PER NEUROSTIMOLAZIONE, TERMORIZOTEMIA E RADIOFREQUENZA - 705</t>
  </si>
  <si>
    <t>fornitura di dispositivi medici vari "esclusivi" per Cardiochirurgi - 705</t>
  </si>
  <si>
    <t>fornitura di dispositivi medici vari per Cardiochirurgia NON in Convenzione ARCA in quanto non aggiudicat - 705</t>
  </si>
  <si>
    <t>FORNITURA DI DISPOSITIVI PER APPARATO RESPIRATORIO E ANESTESIA - 709</t>
  </si>
  <si>
    <t>Fornitura di dispositivi per aspirazione chirurgica - 708</t>
  </si>
  <si>
    <t>FORNITURA DI DISPOSITIVI PER EMATOLOGIA ED EMOTRASFUSIONE - 709</t>
  </si>
  <si>
    <t>Fornitura di elettrodi neurologici - 707</t>
  </si>
  <si>
    <t>FORNITURA DI ESTRATTI ALLERGENICI PER TERAPIA IPOSENSIBILIZZANTE SPECIFICA - 705</t>
  </si>
  <si>
    <t>fornitura di estrattori di muco a doppia camera - 707</t>
  </si>
  <si>
    <t>Fornitura di farmaci - tutti gli atc - ARCA - 707</t>
  </si>
  <si>
    <t>Fornitura di fibre laser - 707</t>
  </si>
  <si>
    <t>FORNITURA DI FILTRI PER IMPIANTI DI AERAZIONE - 709</t>
  </si>
  <si>
    <t>Fornitura di guanti - ARCA - 707</t>
  </si>
  <si>
    <t>FORNITURA DI GUANTI MONOUSO - 703</t>
  </si>
  <si>
    <t>FORNITURA DI GUANTI SANITARI - 709</t>
  </si>
  <si>
    <t>fornitura di impianti cocleari per UOC Audiologia - 703</t>
  </si>
  <si>
    <t>fornitura di impianti cocleari per UOC Audiologia - 705</t>
  </si>
  <si>
    <t>fornitura di impianti cocleari per UOC Audiologia - 707</t>
  </si>
  <si>
    <t>FORNITURA DI IMPIANTI ENDOSSEI - 705</t>
  </si>
  <si>
    <t>fornitura di kit diagnostici in vitro per esecuzione test genotipo di restistenza a farmaci antiretrovirali del virus HIV su analizzatori ABI PRISM 3130 XL - 702</t>
  </si>
  <si>
    <t>fornitura di kit diagnostici in vitro per esecuzione test genotipo di restistenza a farmaci antiretrovirali del virus HIV su analizzatori ABI PRISM 3130 XL - 703</t>
  </si>
  <si>
    <t>Fornitura di kit spinale per cateterismo venoso e locoregionale - ARCA - 707</t>
  </si>
  <si>
    <t>Fornitura di lame monouso - 708</t>
  </si>
  <si>
    <t>FORNITURA DI LAME MONOUSO ROTANTI, COMPRENSIVA DI RASOI ELETTRICI, PER TRICOTOMIA - 702</t>
  </si>
  <si>
    <t>Fornitura di lenti intraoculari - ARCA - 707</t>
  </si>
  <si>
    <t>FORNITURA DI LENTI IOL- AQ - 705</t>
  </si>
  <si>
    <t>fornitura di manopole saponate e spazzolini a secco - 703</t>
  </si>
  <si>
    <t>fornitura di manopole saponate e spazzolini a secco - 707</t>
  </si>
  <si>
    <t>fornitura di manopole saponate e spazzolini a secco - 708</t>
  </si>
  <si>
    <t>FORNITURA DI MANUFATTI ORTODONTICI E PROTESI ODONTOIATRICHE - 702</t>
  </si>
  <si>
    <t>FORNITURA DI MANUFATTI ORTODONTICI E PROTESI ODONTOIATRICHE - 706</t>
  </si>
  <si>
    <t>FORNITURA DI MANUFATTI ORTODONTICI E PROTESI ODONTOIATRICHE - 707</t>
  </si>
  <si>
    <t>FORNITURA DI MANUFATTI ORTODONTICI E PROTESI ODONTOIATRICHE - 708</t>
  </si>
  <si>
    <t>FORNITURA DI MANUFATTI ORTODONTICI E PROTESI ODONTOIATRICHE - 709</t>
  </si>
  <si>
    <t>FORNITURA DI MANUFATTI ORTODONTICI E PROTESI ODONTOIATRICHE - 716</t>
  </si>
  <si>
    <t>FORNITURA DI MANUFATTI ORTODONTICI E PROTESI ODONTOIATRICHE - 718</t>
  </si>
  <si>
    <t>FORNITURA DI MANUFATTI ORTODONTICI E PROTESI ODONTOIATRICHE - 719</t>
  </si>
  <si>
    <t>FORNITURA DI MASCHERE LARINGEE - DITTA SABAI - 709</t>
  </si>
  <si>
    <t>FORNITURA DI MATERIALE DEDICATO ALL'UTILIZZO DI INIETTORI TAC ULRICH - 709</t>
  </si>
  <si>
    <t>FORNITURA DI MATERIALE DI CONSUMO DEDICATO ALL'UTILIZZO DI DISTEMI LIGASURE - 709</t>
  </si>
  <si>
    <t>FORNITURA DI MATERIALE DI CONSUMO DEDICATO ALL'UTILIZZO DI DISTEMI LIGASURE - 727</t>
  </si>
  <si>
    <t>FORNITURA DI MATERIALE DI CONSUMO DEDICATO ALL'UTILIZZO DI SISTEMI LIGASURE - 709</t>
  </si>
  <si>
    <t>fornitura di materiale di consumo odontoiatrico - 702</t>
  </si>
  <si>
    <t>fornitura di materiale di consumo odontoiatrico - 703</t>
  </si>
  <si>
    <t>fornitura di materiale di consumo odontoiatrico - 705</t>
  </si>
  <si>
    <t>fornitura di materiale di consumo odontoiatrico - 706</t>
  </si>
  <si>
    <t>fornitura di materiale di consumo odontoiatrico - 707</t>
  </si>
  <si>
    <t>fornitura di materiale di consumo odontoiatrico - 708</t>
  </si>
  <si>
    <t>FORNITURA DI MATERIALE DI CONSUMO PER APPARECCHIATURE PER AUTOTRASFUSIONE/EMORECUPERO  E POMPE CENTRIFUGHE ORIGINALI SORN - 702</t>
  </si>
  <si>
    <t>FORNITURA DI MATERIALE DI CONSUMO PER APPARECCHIATURE PER AUTOTRASFUSIONE/EMORECUPERO  E POMPE CENTRIFUGHE ORIGINALI SORN - 703</t>
  </si>
  <si>
    <t>Fornitura di materiale di consumo per assistenza motorizzata per artroscopia Storz - 701</t>
  </si>
  <si>
    <t>Fornitura di materiale di consumo per assistenza motorizzata per artroscopia Storz - 706</t>
  </si>
  <si>
    <t>Fornitura di materiale di consumo per assistenza motorizzata per artroscopia Storz - 708</t>
  </si>
  <si>
    <t>FORNITURA DI MATERIALE DI CONSUMO PER EMODINAMICA - 707</t>
  </si>
  <si>
    <t>FORNITURA DI MATERIALE DI CONSUMO PER EMODINAMICA - 709</t>
  </si>
  <si>
    <t>fornitura di materiale di consumo per extracorporea ECMO - 701</t>
  </si>
  <si>
    <t>fornitura di materiale di consumo per extracorporea ECMO - 703</t>
  </si>
  <si>
    <t>Fornitura di materiale di elettrochirurgia (PIASTRE VALLEYLAB- LIGASURE E GYRUS)  IN ARCA - 707</t>
  </si>
  <si>
    <t>Fornitura di materiale elettrico - 708</t>
  </si>
  <si>
    <t>FORNITURA DI MATERIALE MONOUSO CON SERVICE DI OSSIMETRO CEREBRALE - 709</t>
  </si>
  <si>
    <t>Fornitura di materiale per la pulizia e l'igiene - 707</t>
  </si>
  <si>
    <t>Fornitura di materiale per sterilizzazione in arca - 707</t>
  </si>
  <si>
    <t>Fornitura di materiale protesico, accessorio e osteosintesi - 704</t>
  </si>
  <si>
    <t>Fornitura di materile di sterilizzazione FUORI ARCA - 701</t>
  </si>
  <si>
    <t>Fornitura di materile di sterilizzazione FUORI ARCA - 707</t>
  </si>
  <si>
    <t>Fornitura di materile di sterilizzazione FUORI ARCA - 709</t>
  </si>
  <si>
    <t>FORNITURA DI MEDICAZIONI AVANZATE - 702</t>
  </si>
  <si>
    <t>fornitura di medicazioni avanzate - 703</t>
  </si>
  <si>
    <t>FORNITURA DI MEDICAZIONI AVANZATE MEPILEX BORDER AG (esclusiva) - 705</t>
  </si>
  <si>
    <t>fornitura di medicazioni e medicazioni speciali (capofila Varese) - 705</t>
  </si>
  <si>
    <t>FORNITURA DI MEDICAZIONI SPECIALI - 709</t>
  </si>
  <si>
    <t>FORNITURA DI N. 3 SISTEMI TRAPANI COMPLETI PER IL BLOCCO OPERATORIO - 709</t>
  </si>
  <si>
    <t>FORNITURA DI PACE MAKER E DEFIBRILLATORI - 703</t>
  </si>
  <si>
    <t>Fornitura di pacemaker e defibrillatori - ARCA - 707</t>
  </si>
  <si>
    <t>FORNITURA DI PALLONI DA VALVULOPLASTICA AORTICA - 705</t>
  </si>
  <si>
    <t>FORNITURA DI PALLONI DA VALVULOPLASTICA AORTICA - 707</t>
  </si>
  <si>
    <t>FORNITURA DI PALLONI DA VALVULOPLASTICA AORTICA - 715</t>
  </si>
  <si>
    <t>FORNITURA DI PANNELLI ERITROCITARI ALTERNATIVI PER RICERCA ED IDENTIFICAZIONE DI ANTICORPI ANTI-ERITROCITI - 705</t>
  </si>
  <si>
    <t>FORNITURA DI PARAFARMACI - 708</t>
  </si>
  <si>
    <t>Fornitura di pile monouso e ricaricabili - 708</t>
  </si>
  <si>
    <t>FORNITURA DI PIPETTE ORIGINALI MARCA EPPENDORF E GILSON - 703</t>
  </si>
  <si>
    <t>FORNITURA DI POMPE PCEA E RELATIVI DEFLUSSORI - 709</t>
  </si>
  <si>
    <t>FORNITURA DI POMPE PER LA SOMMINISTRAZIONE DI FARMACI INFUSIONALI - 709</t>
  </si>
  <si>
    <t>FORNITURA DI PRODOTTI AD USO LABORATORIO ED ANATOMIA PATOLOGICA - 709</t>
  </si>
  <si>
    <t>FORNITURA DI PRODOTTI ESCLUSIVI OTTIX PLUS E OTTIX SHAPER, IN USO PRESSO LA S.C. DI ANATOMIA E ISTOLOGIA PATOLOGICA - 703</t>
  </si>
  <si>
    <t>FORNITURA DI PRODOTTI PER LA NUTRIZIONE ARTIFICIALE DOMICILIARE - 709</t>
  </si>
  <si>
    <t>FORNITURA DI PRODOTTI PER LAPAROSCOPIA - ESCLUSIVA - 707</t>
  </si>
  <si>
    <t>FORNITURA DI PRODOTTI PER LAPAROSCOPIA - ESCLUSIVA - 709</t>
  </si>
  <si>
    <t>FORNITURA DI PRODOTTI PER PULIZIA - 709</t>
  </si>
  <si>
    <t>fornitura di protesi endovascolari - 705</t>
  </si>
  <si>
    <t>FORNITURA DI PROTESI MAMMARIE E ESPANSORI TISSUTALI - 705</t>
  </si>
  <si>
    <t>FORNITURA DI PROTESI VASCOLARI BIOLOGICHE E SINTETICHE - 709</t>
  </si>
  <si>
    <t>fornitura di reagenti e materiale di consumo per esami di immunoistochimica - 703</t>
  </si>
  <si>
    <t>FORNITURA DI REAGENTI E STRUMENTAZIONE PER ANALISI MICROBIOLOGICHE - 709</t>
  </si>
  <si>
    <t>FORNITURA DI REAGENTI PER ESAMI DI COAGULAZIONE SPECIALISTICA DI SECONDO LIVELLO PER LO STUDIO DEI MARCATORI DI ATTIVAZIONE DELLA COAGULAZIONE E DELLA FIBRINOLISI - 705</t>
  </si>
  <si>
    <t>FORNITURA DI REAGENTI PER L'ESECUZIONE DI TEST DI BIOLOGIA MOLECOLARE DI GENETICA UMANA E MICROBIOLOGIA E RELATIVA STRUMENTAZIONE - 709</t>
  </si>
  <si>
    <t>Fornitura di servizio di un sistema automatizzato di rilevazione e diagnosi intra-operatoria delle metastasi linfonodali per anatomia patologica (OSNA) - 703</t>
  </si>
  <si>
    <t>fornitura di servizio per esecuzione della genotipizzazione pyrosequencing - 703</t>
  </si>
  <si>
    <t>fornitura di set per cvc, aghi per anestesia, aghi speciali per biopsia (capofila Varese) - 705</t>
  </si>
  <si>
    <t>FORNITURA DI SISTEMA ANALITICO PER LA DETERMINAZIONE QUANTITATIVA HIV-RNA, HCV-RNA, HBV-DNA E DETERMINAZIONE GENOMICA HCV - 709</t>
  </si>
  <si>
    <t>FORNITURA DI SISTEMA LASER AMSgreenlight XPS - 709</t>
  </si>
  <si>
    <t>FORNITURA DI SISTEMA LASER AMSgreenlight XPS - 718</t>
  </si>
  <si>
    <t>fornitura di sistema Mitraclip in esclusiva - 703</t>
  </si>
  <si>
    <t>FORNITURA DI SISTEMI DI DIALISI PERITONEALE ED EXTRACORPOREA - 709</t>
  </si>
  <si>
    <t>FORNITURA DI SISTEMI E MEZZI PER OSTEOSINTESI - 709</t>
  </si>
  <si>
    <t>FORNITURA DI SISTEMI PER ABLAZIONE DEI TUMORI EPATICI A MICRONDE ED A RADIOFREQUENZA COMPRENDETTE IL NOLEGGIO DELLE APPARECCHIATURE ED I RELATIVI MATERIALE DI CONSUMO - 702</t>
  </si>
  <si>
    <t>Fornitura di sistemi per ablazione transcatetere convenzionale delle aritmie cardiache - 706</t>
  </si>
  <si>
    <t>FORNITURA DI SISTEMI PER DIALISI PERITONEALE - 705</t>
  </si>
  <si>
    <t>FORNITURA DI SISTEMI PER LA DETERMINAZIONE DEGLI ANTIBIOGRAMMI - 709</t>
  </si>
  <si>
    <t>Fornitura di soluzioni infusionali  - in arca - 707</t>
  </si>
  <si>
    <t>fornitura di soluzioni infusionali NON compresi in convenzione ARCA - 705</t>
  </si>
  <si>
    <t>FORNITURA DI SPAZZOLINI CHIRURGICI  MONOUSO - 702</t>
  </si>
  <si>
    <t>FORNITURA DI SPECIALITA' MEDICINALI - 706</t>
  </si>
  <si>
    <t>FORNITURA DI SPIRALI - 708</t>
  </si>
  <si>
    <t>FORNITURA DI SPIRALI CON FARMACO - 708</t>
  </si>
  <si>
    <t>FORNITURA DI STRUMENTAZIONE AUTOMATICA IN CHEMILUMINESCENZA E RELATIVI CONSUMABILI PER L'ESECUZIONE DI ESAMI SIEROIMMUNOLOGICI PER LA QUALIFICAZIONE BIOLOGICA DEGLI EMOCOMPONENTI DONATI - 705</t>
  </si>
  <si>
    <t>FORNITURA DI SUPPORTI INFORMATICI OTTICI PER LA DISTRIBUZIONE E L'ARCHIVIAZIONE DI IMMAGINI E REFERTI - 709</t>
  </si>
  <si>
    <t>Fornitura di suturatrici - ARCA - 707</t>
  </si>
  <si>
    <t>FORNITURA DI SUTURATRICI MECCANICHE - 709</t>
  </si>
  <si>
    <t>FORNITURA DI SUTURATRICI MECCANICHE E MATERIALE PER LAPAROSCOPIA - 705</t>
  </si>
  <si>
    <t>Fornitura di suturatrici meccaniche e materiale per laparoscopia - 708</t>
  </si>
  <si>
    <t>fornitura di test vari per coagulazione specialistica di II^ livello per Centro Immunotrasfusionale - 705</t>
  </si>
  <si>
    <t>Fornitura di un gruppo elettrogeno - 701</t>
  </si>
  <si>
    <t>FORNITURA DI UN SISTEMA DI CHIMICA CLINICA A CATENA - 709</t>
  </si>
  <si>
    <t>FORNITURA DI UN SISTEMA DI CHIMICA CLINICA A CATENA - 724</t>
  </si>
  <si>
    <t>FORNITURA DI UN SISTEMA DIAGNOSTICO COMPLETO PER TESTI DI CITOFLUORIMETRIA - 702</t>
  </si>
  <si>
    <t>FORNITURA DI UN SISTEMA DIAGNOSTICO COMPLETO PER TESTI DI CITOFLUORIMETRIA - 703</t>
  </si>
  <si>
    <t>FORNITURA DI UN SISTEMA DIAGNOSTICO COMPLETO PER TESTI DI CITOFLUORIMETRIA - 705</t>
  </si>
  <si>
    <t>FORNITURA DI UN SISTEMA DIAGNOSTICO COMPLETO PER TESTI DI CITOFLUORIMETRIA - 709</t>
  </si>
  <si>
    <t>FORNITURA DI UN SISTEMA DIAGNOSTICO KRIPTOR PER L'ESECUZIONE DEL B-TEST, DEL PCT E NSE - 706</t>
  </si>
  <si>
    <t>FORNITURA DI UN SISTEMA DIAGNOSTICO PER LA DETERMINAZIONE DI FARMACI E SCREENING DI DROGHE D'ABUSO - 718</t>
  </si>
  <si>
    <t>Fornitura di un sistema in service per sierologia e virologia - ARCA - 707</t>
  </si>
  <si>
    <t>FORNITURA DI UN SISTEMA PER ANALISI MOLECOLARE DELLE MUTAZIONI DEI FATTORI II E V DI LEIDEN (GENEXSPERT) - 701</t>
  </si>
  <si>
    <t>FORNITURA DI UN SISTEMA PER LA SEMINA AUTOMATIZZATA DELLE PIASTRE - 705</t>
  </si>
  <si>
    <t>FORNITURA DI UN SISTEMA PER LA SEMINA AUTOMATIZZATA DELLE PIASTRE - 708</t>
  </si>
  <si>
    <t>fornitura di valvole aortiche espandibili SAPIEN ditta Edwards - 705</t>
  </si>
  <si>
    <t>FORNITURA DI VETRINI E MATERIALE DI CONSUMO PER ANATOMIA PATOLOGICA (capofila AOVV) - 705</t>
  </si>
  <si>
    <t>FORNITURA DI WH AZIENDALE - 706</t>
  </si>
  <si>
    <t>fornitura dischi diagrammati e pennini per la registrazione della temperatura di frigoriferi per farmaci - 702</t>
  </si>
  <si>
    <t>fornitura dispositivi dedicati a separatore cellulare Haemonetics e service per separatore cellulare - 703</t>
  </si>
  <si>
    <t>fornitura dispositivi medici  per radiologia interventistica - 702</t>
  </si>
  <si>
    <t>fornitura dispositivi medici  per radiologia interventistica - 703</t>
  </si>
  <si>
    <t>FORNITURA ENERGIA ELETTRICA - 706</t>
  </si>
  <si>
    <t>FORNITURA ENERGIA ELETTRICA - 709</t>
  </si>
  <si>
    <t>Fornitura etichette varie - 708</t>
  </si>
  <si>
    <t>Fornitura farmaci Viekirax (principio attivo Imbitasvir+Paritaprevir+Ritonavie) e Exviera (principio attivo Desabuvir) per la cura dell'HCV - 701</t>
  </si>
  <si>
    <t>Fornitura farmaci Viekirax (principio attivo Imbitasvir+Paritaprevir+Ritonavie) e Exviera (principio attivo Desabuvir) per la cura dell'HCV - 702</t>
  </si>
  <si>
    <t>Fornitura farmaci Viekirax (principio attivo Imbitasvir+Paritaprevir+Ritonavie) e Exviera (principio attivo Desabuvir) per la cura dell'HCV - 703</t>
  </si>
  <si>
    <t>Fornitura farmaci Viekirax (principio attivo Imbitasvir+Paritaprevir+Ritonavie) e Exviera (principio attivo Desabuvir) per la cura dell'HCV - 706</t>
  </si>
  <si>
    <t>Fornitura farmaci Viekirax (principio attivo Imbitasvir+Paritaprevir+Ritonavie) e Exviera (principio attivo Desabuvir) per la cura dell'HCV - 708</t>
  </si>
  <si>
    <t>Fornitura farmaci Viekirax (principio attivo Imbitasvir+Paritaprevir+Ritonavie) e Exviera (principio attivo Desabuvir) per la cura dell'HCV - 716</t>
  </si>
  <si>
    <t>FORNITURA FARMACO CREON - 708</t>
  </si>
  <si>
    <t>fornitura filtri per prevenzione infezioni da legionella e altri agenti patogeni compresa assistenza e manutenzione - 702</t>
  </si>
  <si>
    <t>fornitura filtri per prevenzione infezioni da legionella e altri agenti patogeni compresa assistenza e manutenzione - 703</t>
  </si>
  <si>
    <t>fornitura filtri per prevenzione infezioni da legionella e altri agenti patogeni compresa assistenza e manutenzione - 708</t>
  </si>
  <si>
    <t>Fornitura Gas naturale - 706</t>
  </si>
  <si>
    <t>FORNITURA IN "FULL SERVICE" DI SISTEMA ANALITICO PER ESAMI DI COAGULAZIONE SPECIALISTICA DI SECONDO LIVELLO E DEI RELATIVI CONSUMABILI, PER LO STUDIO DELL'AGGREGAZIONE PIASTRINICA - 705</t>
  </si>
  <si>
    <t>FORNITURA IN "FULL SERVICE" DI SISTEMA ANALITICO PER ESAMI DI COAGULAZIONE SPECIALISTICA DI SECONDO LIVELLO E DEI RELATIVI CONSUMABILI, PER LO STUDIO DELLE SINDROMI EMORRAGICHE CONGENITE - 705</t>
  </si>
  <si>
    <t>FORNITURA IN ABBONAMENTO CONTROLLI DI QUALITA' ESTERNI PER MICROBIOLOGIA - 703</t>
  </si>
  <si>
    <t>FORNITURA IN COMODATO D’USO DI POMPE PER ARTROSCOPIA E CONTRATTO BIENNALE DI FORNITURA DEL RELATIVO MATERIALE DI CONSUMO - 705</t>
  </si>
  <si>
    <t>fornitura in esclusiva di custom pak per vitrectomia per Oculistica Sacco - 703</t>
  </si>
  <si>
    <t>FORNITURA IN ESCLUSIVA DI MATERIALE DI CONSUMO PER INIETTORI ACIST - 706</t>
  </si>
  <si>
    <t>FORNITURA IN ESCLUSIVA DI MATERIALE DI CONSUMO PER INIETTORI ACIST - 709</t>
  </si>
  <si>
    <t>FORNITURA IN ESCLUSIVA DI MATERIALE DI CONSUMO PER INIETTORI ACIST - 718</t>
  </si>
  <si>
    <t>Fornitura in full service aghi rita - 708</t>
  </si>
  <si>
    <t>FORNITURA IN NOLEGGIO DI  APPARECCHIATURE ENDOSCOPICHE - 709</t>
  </si>
  <si>
    <t>FORNITURA IN NOLEGGIO DI SISTEMA BIOFIRE FILMARRAY E ACQUISTO DI MATERIALE DI CONSUMO - 709</t>
  </si>
  <si>
    <t>FORNITURA IN NOLEGGIO DI SISTEMA BIOFIRE FILMARRAY E ACQUISTO DI MATERIALE DI CONSUMO - 724</t>
  </si>
  <si>
    <t>FORNITURA IN NOLEGGIO DI VIDEOLARINGOSCOPI E ACQUISTO DI MATERIALE DI CONSUMO - 709</t>
  </si>
  <si>
    <t>FORNITURA IN OUTSOURCING DEI SERVIZI INFORMATIZZATI PER LA GESTIONE DELLE RISORSE UMANE - 709</t>
  </si>
  <si>
    <t>FORNITURA IN SERVICE DI DUE PROCESSATORI AUTOMATICI A CIRCUITO CHIUSO PER CAMPIONI ISTOLOGICI - 703</t>
  </si>
  <si>
    <t>fornitura in service di elettrobisturi e relativo materiale di consumo per FBF - 703</t>
  </si>
  <si>
    <t>FORNITURA IN SERVICE DI KIT PER VITRECTOMIA - 703</t>
  </si>
  <si>
    <t>FORNITURA IN SERVICE DI KIT PER VITRECTOMIA - 706</t>
  </si>
  <si>
    <t>FORNITURA IN SERVICE DI KIT PER VITRECTOMIA - 707</t>
  </si>
  <si>
    <t>FORNITURA IN SERVICE DI KIT PER VITRECTOMIA - 708</t>
  </si>
  <si>
    <t>fornitura in service di medicazioni in tessuto non tessuto sterili e non per sale operatorie - 703</t>
  </si>
  <si>
    <t>fornitura in service di sistema analitico per chimica clinica e immunometria  - 702</t>
  </si>
  <si>
    <t>fornitura in service di sistema analitico per chimica clinica e immunometria  - 703</t>
  </si>
  <si>
    <t>fornitura in service di sistema analitico per chimica clinica e immunometria  - 706</t>
  </si>
  <si>
    <t>fornitura in service di sistema analitico per chimica clinica e immunometria  - 707</t>
  </si>
  <si>
    <t>fornitura in service di sistema diagnostico per esami di emoglobina glicata - 703</t>
  </si>
  <si>
    <t>fornitura in service di sistema per analisi di aminoacidi - 703</t>
  </si>
  <si>
    <t>fornitura in service di sistema per determinazione delle frazioni emoglobiniche minori e varianti patologiche in HCL - 703</t>
  </si>
  <si>
    <t>fornitura in service di sistema per esami di  emoglobina glIcata - 702</t>
  </si>
  <si>
    <t>fornitura in service di sistema per esami di  emoglobina glIcata - 703</t>
  </si>
  <si>
    <t>fornitura in service di sistema per esami di  emoglobina glIcata - 706</t>
  </si>
  <si>
    <t>fornitura in service di sistema per esami di  emoglobina glIcata - 707</t>
  </si>
  <si>
    <t>fornitura in service di sistema per esami di  emoglobina glIcata - 708</t>
  </si>
  <si>
    <t>fornitura in service di sistema per esami di biochimica in immunoturbidimetria per lab. Analisi chimico cliniche - 703</t>
  </si>
  <si>
    <t>fornitura in service di sistema per esecuzione esami di biologia molecolare con metodica real time PCR comprensivo di estrattori acidi nucleici - 703</t>
  </si>
  <si>
    <t>fornitura in service di sistema per esecuzione esami di biologia molecolare con metodica real time PCR comprensivo di estrattori acidi nucleici - 705</t>
  </si>
  <si>
    <t>fornitura in service di sistema per esecuzione esami di biologia molecolare con metodica real time PCR comprensivo di estrattori acidi nucleici - 709</t>
  </si>
  <si>
    <t>fornitura in service di sistema per esecuzione in automatico dell'identificazione batterica e test di antibiotico resistenza - 703</t>
  </si>
  <si>
    <t>fornitura in service di sistema per esecuzione in automatico dell'identificazione batterica e test di antibiotico resistenza - 705</t>
  </si>
  <si>
    <t>fornitura in service di sistema per l'esecuzione di misure relative a farmaci - 703</t>
  </si>
  <si>
    <t>fornitura in service di sistema per l'esecuzione dosaggio delle catecolamine plasmatiche ed urinarie per laboratorio endocrinologia - 703</t>
  </si>
  <si>
    <t>fornitura in service di sistemi diagnostici per esecuzione esami urine e sedimento - 701</t>
  </si>
  <si>
    <t>fornitura in service di sistemi diagnostici per esecuzione esami urine e sedimento - 702</t>
  </si>
  <si>
    <t>fornitura in service di sistemi diagnostici per esecuzione esami urine e sedimento - 703</t>
  </si>
  <si>
    <t>fornitura in service di sistemi diagnostici per esecuzione esami urine e sedimento - 706</t>
  </si>
  <si>
    <t>fornitura in service di sistemi diagnostici per esecuzione esami urine e sedimento - 707</t>
  </si>
  <si>
    <t>fornitura in service di sistemi diagnostici per esecuzione esami urine e sedimento - 708</t>
  </si>
  <si>
    <t>fornitura in service di sistemi diagnostici per esecuzione esami urine e sedimento - 709</t>
  </si>
  <si>
    <t>FORNITURA IN SERVICE DI UN ANALIZZATORE PER AMINOACIDI - 702</t>
  </si>
  <si>
    <t>fornitura in service di un sistema automatico per estrazione di DNA/RNA - 701</t>
  </si>
  <si>
    <t>FORNITURA IN SERVICE DI UN SISTEMA COMPUTERIZZATO PER IL RIEMPIMENTO DI SACCHE PER NUTRIZIONE PARENTERALE - 709</t>
  </si>
  <si>
    <t>FORNITURA IN SERVICE DI UN SISTEMA COMPUTERIZZATO PER IL RIEMPIMENTO DI SACCHE PER NUTRIZIONE PARENTERALE - 718</t>
  </si>
  <si>
    <t>fornitura in service di un sistema diagnostico per emocoltura - 703</t>
  </si>
  <si>
    <t>fornitura in service di un sistema diagnostico per emocoltura - 705</t>
  </si>
  <si>
    <t>fornitura in service di un sistema diagnostico per emocoltura - 716</t>
  </si>
  <si>
    <t>FORNITURA IN SERVICE DI UNA TAC ULTIMA GENERAZIONE PER RADIOLOGIA FBF - 703</t>
  </si>
  <si>
    <t>FORNITURA IN SERVICE MATERIALE CONSUMO PER CENTRI DIALISI (compresa Rianimazione) - 705</t>
  </si>
  <si>
    <t>FORNITURA IN SERVICE SISTEMA DIAGNOSTICO PER TEST COMBINATO TRISONOMIA 21 E TRISOMIA 18 - 703</t>
  </si>
  <si>
    <t>FORNITURA IN SERVICE SISTEMA DIAGNOSTICO PER VIROLOGIA - 703</t>
  </si>
  <si>
    <t>fornitura in service sistema per esecuzione esami microbiologia - 703</t>
  </si>
  <si>
    <t>fornitura in service sistema per esecuzione esami microbiologia - 705</t>
  </si>
  <si>
    <t>fornitura in service sistema per esecuzione esami microbiologia - 706</t>
  </si>
  <si>
    <t>fornitura in service sistema per esecuzione esami microbiologia - 707</t>
  </si>
  <si>
    <t>Fornitura in service sistema per esecuzione test Quantiferon TB Gold - 701</t>
  </si>
  <si>
    <t>Fornitura in service sistema per esecuzione test Quantiferon TB Gold - 702</t>
  </si>
  <si>
    <t>Fornitura in service sistema per esecuzione test Quantiferon TB Gold - 703</t>
  </si>
  <si>
    <t>fornitura in service sistema per test qualitativo HPV DNA con sistema semiautomatico per laboratorio di microbiologia - 703</t>
  </si>
  <si>
    <t>FORNITURA KIT PER IMMUNOFISSAZIONE PER LABORATORI DI BIOCHIMICA - 702</t>
  </si>
  <si>
    <t>FORNITURA LENTI INTRAOCULARI - 703</t>
  </si>
  <si>
    <t>FORNITURA MATERIALE DI STERILIZZAZIONE - 703</t>
  </si>
  <si>
    <t>FORNITURA MEZZI VISCOELASTICI PER CHIRURGIA OFTALMICA - 703</t>
  </si>
  <si>
    <t>FORNITURA MINI SETS oculistica - 705</t>
  </si>
  <si>
    <t>FORNITURA OPERE DI STAMPA - 701</t>
  </si>
  <si>
    <t>FORNITURA OPERE DI STAMPA - 702</t>
  </si>
  <si>
    <t>FORNITURA OPERE DI STAMPA - 703</t>
  </si>
  <si>
    <t>FORNITURA OPERE DI STAMPA - 704</t>
  </si>
  <si>
    <t>FORNITURA OPERE DI STAMPA - 705</t>
  </si>
  <si>
    <t>FORNITURA OPERE DI STAMPA - 706</t>
  </si>
  <si>
    <t>FORNITURA OPERE DI STAMPA - 707</t>
  </si>
  <si>
    <t>FORNITURA OPERE DI STAMPA - 708</t>
  </si>
  <si>
    <t>FORNITURA OPERE DI STAMPA - 709</t>
  </si>
  <si>
    <t>FORNITURA PREPARAZIONI ONCOLOGICHE - 706</t>
  </si>
  <si>
    <t>fornitura prodotti chimici - 703</t>
  </si>
  <si>
    <t>FORNITURA PROTESI MAMMARIE ED ESPANSORI - 703</t>
  </si>
  <si>
    <t>FORNITURA PROTESI ORTOPEDICHE - 702</t>
  </si>
  <si>
    <t>FORNITURA PROTESI ORTOPEDICHE E PRODOTTI OSTEODINTESI - 702</t>
  </si>
  <si>
    <t>FORNITURA QUADRIENNALE DI DETERGENTI E SAPONI - 705</t>
  </si>
  <si>
    <t>FORNITURA REAGENTI CATENE LIBERE KAPPA E LAMBDA - 703</t>
  </si>
  <si>
    <t>FORNITURA RIS PACS - 706</t>
  </si>
  <si>
    <t>FORNITURA SACCHE PER NUTRIZIONE PARENTERALE - 703</t>
  </si>
  <si>
    <t>FORNITURA SERVICE ESAMI X AUTOIMMUNITA' E CELIACHIA  (lotto 1) e ALLERGOLOGIA (lotto 2) - 701</t>
  </si>
  <si>
    <t>FORNITURA SERVICE ESAMI X AUTOIMMUNITA' E CELIACHIA  (lotto 1) e ALLERGOLOGIA (lotto 2) - 704</t>
  </si>
  <si>
    <t>FORNITURA SERVICE ESAMI X AUTOIMMUNITA' E CELIACHIA  (lotto 1) e ALLERGOLOGIA (lotto 2) - 708</t>
  </si>
  <si>
    <t>FORNITURA SERVICE ESAMI X AUTOIMMUNITA' E CELIACHIA  (lotto 1) e ALLERGOLOGIA (lotto 2) - 709</t>
  </si>
  <si>
    <t>fornitura sistema parto vuoto assistito - 703</t>
  </si>
  <si>
    <t>fornitura sistema parto vuoto assistito - 706</t>
  </si>
  <si>
    <t>fornitura sistema parto vuoto assistito - 707</t>
  </si>
  <si>
    <t>Fornitura sistema Port - 703</t>
  </si>
  <si>
    <t>Fornitura sistemi diagnostici per la determinazione di parametri della coagulazione - 708</t>
  </si>
  <si>
    <t>fornitura sistemi elastomerici - 703</t>
  </si>
  <si>
    <t>fornitura sistemi elastomerici - 708</t>
  </si>
  <si>
    <t>FORNITURA SOFTWARE APPLICATIVO GESTIONE DELLE RISORSE UMANE - 706</t>
  </si>
  <si>
    <t>FORNITURA SOFTWARE SALE OPERATORIE INTEGRATE - 706</t>
  </si>
  <si>
    <t>FORNITURA SOFTWARE SISTEMA AMMINISTRATIVO CONTABILE - 706</t>
  </si>
  <si>
    <t>FORNITURA TERRENI COLTURA PRONTI IN PIASTRA E PROVETTA - 703</t>
  </si>
  <si>
    <t>fornitura TIMBRI - 702</t>
  </si>
  <si>
    <t>fornitura TIMBRI - 703</t>
  </si>
  <si>
    <t>fornitura TIMBRI - 707</t>
  </si>
  <si>
    <t>fornitura TIMBRI - 708</t>
  </si>
  <si>
    <t>FORNITURA TRIENNALE APPARATI DI DERIVAZIONE PER LA CHIRURGIA DEL SISTEMA LIQUORALE CRANIO-SPINALE - 705</t>
  </si>
  <si>
    <t>FORNITURA TRIENNALE DI ADESIVI TISSUTALI (AO VARESE) - 705</t>
  </si>
  <si>
    <t>fornitura triennale di aghi e siringhe (capofila A.O. Niguarda) - 705</t>
  </si>
  <si>
    <t>Fornitura triennale di cateteri PICC e Midline - 703</t>
  </si>
  <si>
    <t>FORNITURA TRIENNALE DI CATETERI VESCICALI (CAPOFILA COMO) - 705</t>
  </si>
  <si>
    <t>fornitura triennale di dispositivi per nutrizione parenterale per apparecchiatura "SIFRAMIX" x Farmacia - 705</t>
  </si>
  <si>
    <t>FORNITURA TRIENNALE DI DRENAGGI E DISPOSITIVI DI RACCOLTA LIQUIDI (Ao Varese) - 705</t>
  </si>
  <si>
    <t>fornitura triennale di guanti medicali monouso non compresi in convenzione ARCA - 704</t>
  </si>
  <si>
    <t>fornitura triennale di guanti medicali monouso non compresi in convenzione ARCA - 705</t>
  </si>
  <si>
    <t>fornitura triennale di kit x per la ricerca qualitativa per antigeni di trichomonas vaginalis per Microbiologia - 705</t>
  </si>
  <si>
    <t>FORNITURA TRIENNALE DI STOVIGLIE E MATERIALE VARIO PER CUCINA - 705</t>
  </si>
  <si>
    <t>FORNITURA TRIENNALE DI TAMPONI IN PROVETTA CON TERRENO DI TRASPORTO CARY BLAIR E DI UN SISTEMA DIAGNOSTICO PER MONITORAGGIO FARMACI IN TURBIDIMETRIA - 705</t>
  </si>
  <si>
    <t>FORNITURA VIDEOINGRANDITORE DA TAVOLO - 708</t>
  </si>
  <si>
    <t>fornitura xilolo (xilene) per Anatomia Patologica - 701</t>
  </si>
  <si>
    <t>fornitura xilolo (xilene) per Anatomia Patologica - 703</t>
  </si>
  <si>
    <t>fornitura xilolo (xilene) per Anatomia Patologica - 705</t>
  </si>
  <si>
    <t>fornitura xilolo (xilene) per Anatomia Patologica - 706</t>
  </si>
  <si>
    <t>fornitura xilolo (xilene) per Anatomia Patologica - 707</t>
  </si>
  <si>
    <t>fornitura xilolo (xilene) per Anatomia Patologica - 708</t>
  </si>
  <si>
    <t>Forniture aghi e siringhe - 703</t>
  </si>
  <si>
    <t>Forntiura di materiale di consumo per il laboratorio analisi - in arca - 707</t>
  </si>
  <si>
    <t>FORNTURA  PROTESI ORTOPEDICHE PRODOTTI OSTEOSINTESI - 702</t>
  </si>
  <si>
    <t>Fuel card - 708</t>
  </si>
  <si>
    <t>full service di sistemi completi per emofiltrazione continua compresi di apparecchiature - 701</t>
  </si>
  <si>
    <t>Full service papilloma virus - 705</t>
  </si>
  <si>
    <t>Full service papilloma virus - 706</t>
  </si>
  <si>
    <t>Full service papilloma virus - 708</t>
  </si>
  <si>
    <t>gara aggregata farmaci Brescia - 701</t>
  </si>
  <si>
    <t>gara aggregata farmaci Icp - 701</t>
  </si>
  <si>
    <t>Gara per la concessione degli spazi per la gestione di un bar - 701</t>
  </si>
  <si>
    <t>GARA PHT 2 - 708</t>
  </si>
  <si>
    <t>GAS MEDICINALI E TECNICI - 703</t>
  </si>
  <si>
    <t>gas metano - 701</t>
  </si>
  <si>
    <t>GAS METANO PER AUTO AZIENDALI - 706</t>
  </si>
  <si>
    <t>gas terapeutici e servizi accessori - 701</t>
  </si>
  <si>
    <t>GEL E PRODOTTI VARI AD USO SANITARIO - 706</t>
  </si>
  <si>
    <t>Gestione della rete trasmissione dati  - connettività SPC - CONSIP - 707</t>
  </si>
  <si>
    <t>Gestione dell'infrastruttura di telecomunicazioni (NOC) - 701</t>
  </si>
  <si>
    <t>Gestione di impianti di eliminacode - 707</t>
  </si>
  <si>
    <t>GESTIONE DISTRIBUTORI AUTOMATICI PRESSO IL P.O. RHO BOLLATE E PASSIRANA - 706</t>
  </si>
  <si>
    <t>Gestione e manutenzione impianti termici e di climatizzazione - 708</t>
  </si>
  <si>
    <t>gestione energia e manutenzione impianti - 703</t>
  </si>
  <si>
    <t>Gestione infrastruttura di telecomunicazione - servizi accessori - NOC - 708</t>
  </si>
  <si>
    <t>gestione integrata di prestazioni a favore della S.S. Comunità Terapeutica Residenziale (“I Delfini”) - S.C. Neuropsichiatria dell’Infanzia e dell’Adolescenza - 701</t>
  </si>
  <si>
    <t>Gestione macchine emettitrici - 706</t>
  </si>
  <si>
    <t>Gestione Outsourcing del magazzino farmaceutico - 708</t>
  </si>
  <si>
    <t>gestione parcheggio esterno - 706</t>
  </si>
  <si>
    <t>gestione parcheggio esterno - 707</t>
  </si>
  <si>
    <t>GESTIONE SERVIZIO STERILIZZAZIONE - 702</t>
  </si>
  <si>
    <t>GLOBAL SERVICE  IN ARCA - 707</t>
  </si>
  <si>
    <t>Guanti ad uso sanitario - 708</t>
  </si>
  <si>
    <t>guanti medicali - 1 - 701</t>
  </si>
  <si>
    <t>Guanti medicali - 2 - 701</t>
  </si>
  <si>
    <t>GUANTI MONOUSO NON STERILI - 706</t>
  </si>
  <si>
    <t>IG ANTITETANICHE - 706</t>
  </si>
  <si>
    <t>Immunometria service - 708</t>
  </si>
  <si>
    <t>IMPIANTI COCLEARI - 705</t>
  </si>
  <si>
    <t>impianti elevatori ASST e afferiti (fuori concessione) - 701</t>
  </si>
  <si>
    <t>impianti elevatori ASST e afferiti (fuori concessione) - 702</t>
  </si>
  <si>
    <t>integrazione ecoendoscopi endoscopia digestiva - 701</t>
  </si>
  <si>
    <t>INTEGRAZIONE IMPIANTO VIDEOSORVEGLIANZA - 706</t>
  </si>
  <si>
    <t>INTEGRAZIONE RL-ASSISTANT GPI-EUSIS E ALTRI ADEGUAMENTI - 706</t>
  </si>
  <si>
    <t>KIT DISPOSITIVI PER INFUSIONE MEZZI DI CONTRASTO ESAMI T.C. - 702</t>
  </si>
  <si>
    <t>Kit dissettore ad ultrasuoni cusa - 705</t>
  </si>
  <si>
    <t>Kit Elisa per attività diagnostica (INNOTEST) - 701</t>
  </si>
  <si>
    <t>kit paziente per il sistema di erogazione del mezzo di contrasto ACIST, occorrente alla S.C. di cardiologia 1- Emodinamica - 701</t>
  </si>
  <si>
    <t>KIT PER LAPAROSCOPIA - 706</t>
  </si>
  <si>
    <t>Kit per vitrectomia - 708</t>
  </si>
  <si>
    <t>KIT X POSIZIONAMENTO SPIRALI INTRAUTERINE - 708</t>
  </si>
  <si>
    <t>KITS PROCEDURALI PER REPARTI INTERVENTISTICI - 701</t>
  </si>
  <si>
    <t>LAME MONOUSO PER MICROTOMO - 705</t>
  </si>
  <si>
    <t>LAME MONOUSO PER MICROTOMO - 706</t>
  </si>
  <si>
    <t>LAME MONOUSO PER MICROTOMO - 707</t>
  </si>
  <si>
    <t>Legamenti artificiali Lars in poliestere - 708</t>
  </si>
  <si>
    <t>LENTI INTRAOCULARI - 706</t>
  </si>
  <si>
    <t>Lenti intraoculari 1 - 708</t>
  </si>
  <si>
    <t>Lenti intraoculari 2 - 708</t>
  </si>
  <si>
    <t>LICENZE ORACLE - 706</t>
  </si>
  <si>
    <t>locazione dei sistemi di pressione negativa per il trattamento delle ferite difficili - 701</t>
  </si>
  <si>
    <t>locazione fotocopiatori - 701</t>
  </si>
  <si>
    <t>MAGAZZINO AUSILI (SERVIZIO DI RICONDIZIONAMENTO E CONSEGNA AUSILI PROTESICI) - 706</t>
  </si>
  <si>
    <t>Manutenzion applicativi santer - 703</t>
  </si>
  <si>
    <t>Manutenzione Acceleratori Clinac - 701</t>
  </si>
  <si>
    <t>Manutenzione Acceleratori lineari, sistemi per stereotassi - 701</t>
  </si>
  <si>
    <t>Manutenzione Amplificatori di sequenze nucleotidiche - 701</t>
  </si>
  <si>
    <t>Manutenzione Amplificatori di sequenze nucleotidiche, elettroforesi capillare, estrattore acidi nucleici - 701</t>
  </si>
  <si>
    <t>Manutenzione Angiografi, risonanze magnetiche, TAC - 701</t>
  </si>
  <si>
    <t>manutenzione apparecchiature di sterilizzazione - 1 - 706</t>
  </si>
  <si>
    <t>Manutenzione apparecchiature di sterilizzazione - 2 - 706</t>
  </si>
  <si>
    <t>Manutenzione Arco a C - 701</t>
  </si>
  <si>
    <t>MANUTENZIONE AUSILI PER DISABILI - 708</t>
  </si>
  <si>
    <t>Manutenzione Bisturi a ultrasuoni - 701</t>
  </si>
  <si>
    <t>Manutenzione Bisturi a ultrasuoni e elettrobisturi - 701</t>
  </si>
  <si>
    <t>Manutenzione Brachiterapia, simulatore, sistema elaborazione piani di terapia - 701</t>
  </si>
  <si>
    <t>Manutenzione Centrali monitoraggio, apt anestesia, ventilatori polmonati - 701</t>
  </si>
  <si>
    <t>Manutenzione Centraline, Manipoli, Trapani orto, Seghe orto, laser chirurgici, sternotomi - 701</t>
  </si>
  <si>
    <t>MANUTENZIONE CUCINE - 705</t>
  </si>
  <si>
    <t>Manutenzione Defibrillatori, ecografo - 10 defibrillatori (scadenza garanzia 11/12/2017) - 2 defibrillatori (scadenza garanzia 20/05/2017) - monitoraggio neuroria (scadenza garanzia 21/0 - 701</t>
  </si>
  <si>
    <t>manutenzione dei gruppi statici di continuità - 708</t>
  </si>
  <si>
    <t>Manutenzione delle apparecchiature del Centro di Riferimento Regionale per la Coltura di Epidermide Umana in Vitro e Banca per la Crioconservazione dei Tessuti - 701</t>
  </si>
  <si>
    <t>MANUTENZIONE DI IMPIANTI ELETTRICI - 709</t>
  </si>
  <si>
    <t>Manutenzione Diagnostiche, TAC, risonanza, gamma camera, CT/PET, SPECT/CT, portatili, ecografi, mammografo, server - Radiologico Axiom Luminos BN (scadenza garanzia 25/11/2017) - 701</t>
  </si>
  <si>
    <t>Manutenzione e conduzione dei magazzini automatizzati installati presso la S.C. Farmacia - 701</t>
  </si>
  <si>
    <t>Manutenzione e riparazione ordinaria esternalizzata per attrezzature tecnico-scientifiche sanitarie - 706</t>
  </si>
  <si>
    <t>Manutenzione ECG - 701</t>
  </si>
  <si>
    <t>Manutenzione Ecografi - 701</t>
  </si>
  <si>
    <t>Manutenzione Ecografi - ecografo (scaduta garanzia 11/09/2016) - ecografo Mylab seven PS (scadenza garanzia 08/09/2018) - centrali e telemetria BN (scadenza garanzia 18/02/2018) - 701</t>
  </si>
  <si>
    <t>Manutenzione Ecografo - 701</t>
  </si>
  <si>
    <t>Manutenzione edile 1 - 706</t>
  </si>
  <si>
    <t>Manutenzione edile 2 - 706</t>
  </si>
  <si>
    <t>Manutenzione eeg, eeg computerizzato, video eeg - 701</t>
  </si>
  <si>
    <t>Manutenzione Elettrobisturi - 701</t>
  </si>
  <si>
    <t>Manutenzione Elettromiografi e apt monitoraggio elettrofisiologico - 701</t>
  </si>
  <si>
    <t>Manutenzione ETV e posta pneumatica - 701</t>
  </si>
  <si>
    <t>Manutenzione fornitura endoscopia digestiva (in scadenza 15/03/2017) - 701</t>
  </si>
  <si>
    <t>Manutenzione full risk Centro Medicina Iperbarica - 701</t>
  </si>
  <si>
    <t>Manutenzione Gascromatografi, Campionatori automatici, spettrometro massa, spettrofotometro, cromatografo - 701</t>
  </si>
  <si>
    <t>Manutenzione impianti di controllo accessi e di rilevazione fumo - 708</t>
  </si>
  <si>
    <t>manutenzione impianti e mezzi per estinzione incendi - controllo e manutenzione degli impianti di rilevazione gas e fumi e porte REI - 706</t>
  </si>
  <si>
    <t>MANUTENZIONE IMPIANTI ELETTRICI 1 - 706</t>
  </si>
  <si>
    <t>MANUTENZIONE IMPIANTI ELETTRICI 2 - 706</t>
  </si>
  <si>
    <t>MANUTENZIONE IMPIANTI IDRICI - 706</t>
  </si>
  <si>
    <t>MANUTENZIONE IMPIANTI IDRICI ARCA - 706</t>
  </si>
  <si>
    <t>Manutenzione impianti speciali - 701</t>
  </si>
  <si>
    <t>MANUTENZIONE IMPIANTI TECNOLOGICI - 709</t>
  </si>
  <si>
    <t>Manutenzione impianti videosorveglianza, speciali e del nuovo cge - 701</t>
  </si>
  <si>
    <t>MANUTENZIONE IMPIANTO VIDEOSORVEGLIANZA - 706</t>
  </si>
  <si>
    <t>Manutenzione Incubatrice da trasporto, venilatori neonatali, aspiratori - 32 incubatrici neonatali (scadenza garanzia 17/02/2018) - 4 ventilatori pediatrici Fabian (scadenza garanzia 17/ - 701</t>
  </si>
  <si>
    <t>Manutenzione Iniettori angiografici - 701</t>
  </si>
  <si>
    <t>manutenzione integrale delle porte automatiche, delle barriere, dei cancelli automatici, delle porte tagliafuoco e relative uscite di sicurezza - 701</t>
  </si>
  <si>
    <t>Manutenzione laser chirurgico (scadenza garanzia 26/02/2018 - 701</t>
  </si>
  <si>
    <t>Manutenzione Microscopi operatori e processatori AP - Microscopio operatorio (scadenza garanzia 18/04/2018) - 701</t>
  </si>
  <si>
    <t>Manutenzione Microscopi ottici da laboratorio - 701</t>
  </si>
  <si>
    <t>Manutenzione Microscopi ottici da laboratorio, microscopi operatori, laser chirurgico, biometro ottico - 701</t>
  </si>
  <si>
    <t>Manutenzione Monitor e pompa per RM - 701</t>
  </si>
  <si>
    <t>Manutenzione O-Arm, trapani per neurochirurgia - 701</t>
  </si>
  <si>
    <t>Manutenzione ordinaria e straordinaria degli impianti elettrici - 708</t>
  </si>
  <si>
    <t>Manutenzione per sistemi di risonanza magnetica - 708</t>
  </si>
  <si>
    <t>Manutenzione portatile per radioscopia - 701</t>
  </si>
  <si>
    <t>Manutenzione Portatili per radiografia e radioscopia - 701</t>
  </si>
  <si>
    <t>Manutenzione Processatori - 701</t>
  </si>
  <si>
    <t>Manutenzione Risonanza Rossini - 701</t>
  </si>
  <si>
    <t>Manutenzione Robot Da Vinci - 701</t>
  </si>
  <si>
    <t>Manutenzione Sale integrate - laser chirurgico Deka (scadenza garanzia 4/03/2018) - colonna week hospital (scadenza garanzia 23/09/2016) - 701</t>
  </si>
  <si>
    <t>Manutenzione Sistema di rif per stereotassi e neuroradiochirurgia - 701</t>
  </si>
  <si>
    <t>MANUTENZIONE SISTEMA ORACLE E BUSINESS suite - 705</t>
  </si>
  <si>
    <t>Manutenzione Sistema polifunzionale per radiologia digitale (scadenza garanzia il 24/09/2018) - 701</t>
  </si>
  <si>
    <t>Manutenzione Sistemi CEC - 701</t>
  </si>
  <si>
    <t>Manutenzione sistemi di tomografia computerizzata - 708</t>
  </si>
  <si>
    <t>Manutenzione Sistemi per anestesia, centrali di monitoraggio, incubatrici, poligrafi, cardiostimolatore esterno, ricevitori per telemetria, TAC, ecografi - Diagnostica BN (scadenza garan - 701</t>
  </si>
  <si>
    <t>Manutenzione Sistemi per radiografia digitale - 701</t>
  </si>
  <si>
    <t>Manutenzione telemetria sale parto (scadenza garanzia 19/02/2018) - 701</t>
  </si>
  <si>
    <t>Manutenzione tomografo a coerenza ottica (donazione Klugman) - 701</t>
  </si>
  <si>
    <t>Manutenzione Ultrasuoni focalizzata - 701</t>
  </si>
  <si>
    <t>Manutenzione Ventilatori polmonari - 105 Pompe siringa (scadenza garanzia 07/02/2018) - 701</t>
  </si>
  <si>
    <t>Manutenzione Ventilatori polmonari - 4 ventolatori (scadenza garanzia 26/11/2017) - 701</t>
  </si>
  <si>
    <t>Manutenzioni varie attività - 701</t>
  </si>
  <si>
    <t>MATERIALE A CARATTERE DI UNICITA' PER UO MAXILLOFACCIALE - 701</t>
  </si>
  <si>
    <t>MATERIALE A CARATTERE DI UNICITA' PER UO MAXILLOFACCIALE - 702</t>
  </si>
  <si>
    <t>MATERIALE CONSUMO ELETTROBISTURI - 706</t>
  </si>
  <si>
    <t>MATERIALE CONSUMO STRYKER - 701</t>
  </si>
  <si>
    <t>MATERIALE CONSUMO STRYKER - 702</t>
  </si>
  <si>
    <t>MATERIALE CONSUMO STRYKER - 703</t>
  </si>
  <si>
    <t>MATERIALE CONSUMO STRYKER - 705</t>
  </si>
  <si>
    <t>MATERIALE CONSUMO STRYKER - 706</t>
  </si>
  <si>
    <t>MATERIALE CONSUMO STRYKER - 707</t>
  </si>
  <si>
    <t>MATERIALE CONSUMO STRYKER - 708</t>
  </si>
  <si>
    <t>Materiale di consumo e service pompe infusionali - ARCA - 707</t>
  </si>
  <si>
    <t>materiale di consumo in vetro e plastica occorrenti al Dipartimento di Medicina di Laboratorio - 701</t>
  </si>
  <si>
    <t>Materiale di consumo odontoiatrico - 708</t>
  </si>
  <si>
    <t>Materiale di consumo per  lavaendoscopi MEDIVATORS - 701</t>
  </si>
  <si>
    <t>Materiale di consumo per  lavaendoscopi MEDIVATORS - 702</t>
  </si>
  <si>
    <t>Materiale di consumo per  lavaendoscopi MEDIVATORS - 706</t>
  </si>
  <si>
    <t>Materiale di consumo per  lavaendoscopi MEDIVATORS - 707</t>
  </si>
  <si>
    <t>Materiale di consumo per 2 aspiratori Sonopet - 701</t>
  </si>
  <si>
    <t>MATERIALE DI CONSUMO PER APPARECCHIATURE SANITARIE - A CARATTERE DI UNICITA' - 707</t>
  </si>
  <si>
    <t>materiale di consumo per elettrobisturi - 701</t>
  </si>
  <si>
    <t>MATERIALE DI CONSUMO PER IL SISTEMA DI CHIRURGIA OSSEA ORIGINALE PIEZOSURGERY MEDICAL - 701</t>
  </si>
  <si>
    <t>MATERIALE DI CONSUMO PER IL SISTEMA DI CHIRURGIA OSSEA ORIGINALE PIEZOSURGERY MEDICAL - 708</t>
  </si>
  <si>
    <t>Materiale di consumo per informatica - 708</t>
  </si>
  <si>
    <t>MATERIALE DI CONSUMO PER LABORATORIO - 703</t>
  </si>
  <si>
    <t>Materiale di consumo per maceratori - 701</t>
  </si>
  <si>
    <t>Materiale di consumo per maceratori - 708</t>
  </si>
  <si>
    <t>materiale di consumo per n. 3 aspiratori ad ultrasuoni  - 701</t>
  </si>
  <si>
    <t>Materiale di consumo per neuronavigazione - 701</t>
  </si>
  <si>
    <t>MATERIALE DI CONSUMO PER SISTEMA DI CHIRURGIA OSSEA ORIGINALE PIEZOSURGERY MEDICAL - 701</t>
  </si>
  <si>
    <t>Materiale di consumo per sterilizzatrici e lavaendoscopi - 701</t>
  </si>
  <si>
    <t>Materiale di consumo per sterilizzatrici e lavaendoscopi - 702</t>
  </si>
  <si>
    <t>Materiale di consumo per sterilizzatrici e lavaendoscopi - 703</t>
  </si>
  <si>
    <t>Materiale di consumo per sterilizzatrici e lavaendoscopi - 704</t>
  </si>
  <si>
    <t>Materiale di consumo per sterilizzatrici e lavaendoscopi - 707</t>
  </si>
  <si>
    <t>Materiale di consumo per sterilizzatrici e lavaendoscopi - 709</t>
  </si>
  <si>
    <t>materiale di consumo per trapano ad alta velocita' midas rex - 701</t>
  </si>
  <si>
    <t>materiale di consumo robot da vinci - 701</t>
  </si>
  <si>
    <t>materiale di medicazione - 703</t>
  </si>
  <si>
    <t>MATERIALE DI MEDICAZIONE - 706</t>
  </si>
  <si>
    <t>MATERIALE DI MEDICAZIONE GENERALE - 703</t>
  </si>
  <si>
    <t>MATERIALE DI OSTEOSINTESI - 703</t>
  </si>
  <si>
    <t>MATERIALE DIVERSO PER CLINICA NEUROCHIRURGICA A CARATTERE DI UNICITA marche AESCULAP, MIEETHKE/AMBRA OSPEDALIERE E ALTRE - 701</t>
  </si>
  <si>
    <t>Materiale e manufatti per ortodonzia - 708</t>
  </si>
  <si>
    <t>materiale elettrico - 701</t>
  </si>
  <si>
    <t>materiale elettrico - 702</t>
  </si>
  <si>
    <t>materiale elettrico - 706</t>
  </si>
  <si>
    <t>MATERIALE ELETTRICO - IDRAULICO - FERRAMENTA - 706</t>
  </si>
  <si>
    <t>materiale idraulico - 701</t>
  </si>
  <si>
    <t>materiale idraulico - 702</t>
  </si>
  <si>
    <t>materiale idraulico - 706</t>
  </si>
  <si>
    <t>MATERIALE IN VISCOELASTICA - 706</t>
  </si>
  <si>
    <t>Materiale per anatomia patologica (esclusiva) - 701</t>
  </si>
  <si>
    <t>MATERIALE PER CONVIVENZA IN GENERE (CASALINGHI - STOVIGLI E POSATE ANCHE MONOUSO) - 702</t>
  </si>
  <si>
    <t>MATERIALE PER CONVIVENZA IN GENERE (CASALINGHI - STOVIGLI E POSATE ANCHE MONOUSO) - 705</t>
  </si>
  <si>
    <t>MATERIALE PER CONVIVENZA IN GENERE (CASALINGHI - STOVIGLI E POSATE ANCHE MONOUSO) - 706</t>
  </si>
  <si>
    <t>MATERIALE PER CONVIVENZA IN GENERE (CASALINGHI - STOVIGLI E POSATE ANCHE MONOUSO) - 707</t>
  </si>
  <si>
    <t>MATERIALE PER CONVIVENZA IN GENERE (CASALINGHI - STOVIGLI E POSATE ANCHE MONOUSO) - 709</t>
  </si>
  <si>
    <t>MATERIALE PER ENDOSCOPIA DIGESTIVA - 706</t>
  </si>
  <si>
    <t>MATERIALE PER OCULISTICA - 706</t>
  </si>
  <si>
    <t>MATERIALE PER STERILIZZAZIONE - 706</t>
  </si>
  <si>
    <t>Materiale per sterilizzazione - 708</t>
  </si>
  <si>
    <t>MATERIALE PROTESICO ACCESSORIO PER NEUROCHIRURGIA - 702</t>
  </si>
  <si>
    <t>materiale protesico per la fissazione vertebrale S.C. NCH - 701</t>
  </si>
  <si>
    <t>MATERIALE SANITARIO VARIO PER QUARTIERI OPERATORI - 705</t>
  </si>
  <si>
    <t>Materiale TNT non sterile - 708</t>
  </si>
  <si>
    <t>Materiale vario in TNT non sterile in arca - 707</t>
  </si>
  <si>
    <t>MATERIALE VARIO MONOUSO NON STERILE - 706</t>
  </si>
  <si>
    <t>MATERIALI DI CONTROLLO E SERVIZI INFORMATICI ASSOCIATI - 705</t>
  </si>
  <si>
    <t>MATERIALI D'USO PER TRATTAMENTI DIALITICI PERITONEALI AUTOMATIZZATI (CAPD)  E APD CON RELATIVE APPARECCHIATURE IN COMODATO D'USO PAZIENTI GIA' IN TRATTAMENTO - 703</t>
  </si>
  <si>
    <t>MEDICAZIONE AVANZATE PER IL TRATTAMENTO DELLE LESIONI CUTANEE - 706</t>
  </si>
  <si>
    <t>medicazioni avanzate e prodotti vari per medicazione - 701</t>
  </si>
  <si>
    <t>Medicazioni secondarie (cerotti, bendaggi, garze in cotone e TNT, tamponi,  etc.)  IN ARCA - 707</t>
  </si>
  <si>
    <t>Medicazioni varie - 708</t>
  </si>
  <si>
    <t>METADONE CLORIDRATO - 708</t>
  </si>
  <si>
    <t>Mezzi viscoelastici - 708</t>
  </si>
  <si>
    <t>MICROINFUSORI PER INSULINA E MATERIALE DI CONSUMO - 706</t>
  </si>
  <si>
    <t>MICROINFUSORI X  TERAPIA INSULINICA E MATERIALE DI CONSUMO - 708</t>
  </si>
  <si>
    <t>N. 1 SISTEMA MOTORIZZATO PER CHIRURGIA - 706</t>
  </si>
  <si>
    <t>n. 6 elettrobisturi ultracision Harmonic e materiale di consumo dedicato - 701</t>
  </si>
  <si>
    <t>N. 8 Tavoli operatori - 708</t>
  </si>
  <si>
    <t>N.1 COLONNA PER ORTOPEDIA - 706</t>
  </si>
  <si>
    <t>NEUROSTIMOLATORI - 706</t>
  </si>
  <si>
    <t>neurostimolatori midollari - 701</t>
  </si>
  <si>
    <t>noleggio 5 apparecchiature per ossigeno liquido - 708</t>
  </si>
  <si>
    <t>NOLEGGIO A LUNGO TERMINE DI VEICOLI - 709</t>
  </si>
  <si>
    <t>Noleggio AB-THERA e fornitura medicazioni - 708</t>
  </si>
  <si>
    <t>NOLEGGIO APP. SPECTRUM CARDIOCHIRURGIA - 705</t>
  </si>
  <si>
    <t>noleggio apparecchiature endoscopiche per otorinolaringoiatria - 703</t>
  </si>
  <si>
    <t>NOLEGGIO ATTREZZATURE RADIOLOGICHE PER PRONTO SOCCORSO - 702</t>
  </si>
  <si>
    <t>Noleggio ausili antidecubito (RSA Pertini) 1 - 706</t>
  </si>
  <si>
    <t>Noleggio ausili antidecubito (RSA Pertini) 2 - 706</t>
  </si>
  <si>
    <t>NOLEGGIO AUTO - CONVENZIONE CONSIP - 705</t>
  </si>
  <si>
    <t>Noleggio biennale di un Sistema BrainAmp MR plus 64 canali - 701</t>
  </si>
  <si>
    <t>NOLEGGIO CARROZZINE TRASPORTO PAZIENTI - 702</t>
  </si>
  <si>
    <t>noleggio di ecotomografo per ostetricia e ginecologia - 703</t>
  </si>
  <si>
    <t>noleggio di sistema combinato di litotrissia endoscopica - 703</t>
  </si>
  <si>
    <t>NOLEGGIO DISTRIBUTORI ACQUA MENSA - 702</t>
  </si>
  <si>
    <t>Noleggio e manutenzione lavaendoscopi Soluscope e armadi ventilati - 701</t>
  </si>
  <si>
    <t>Noleggio e manutenzioni centrali telefoniche - CONSIP - 707</t>
  </si>
  <si>
    <t>Noleggio fotocopiatrice x centro stampa - 708</t>
  </si>
  <si>
    <t>NOLEGGIO FULL SERVICE DI APPARECCHI CARDIOMONITOR RESPIRATORI - 708</t>
  </si>
  <si>
    <t>Noleggio lavadisinfettatrice - 708</t>
  </si>
  <si>
    <t>Noleggio lavaendoscopi e relativo materiale di consumo (PARTE NOLEGGIO e manutenzione  e materiale di consumo) - 703</t>
  </si>
  <si>
    <t>Noleggio lavaendoscopi e relativo materiale di consumo (PARTE NOLEGGIO e manutenzione  e materiale di consumo) - 706</t>
  </si>
  <si>
    <t>noleggio letto antidecubito per terapia intensiva - 708</t>
  </si>
  <si>
    <t>Noleggio litotritore - 708</t>
  </si>
  <si>
    <t>NOLEGGIO PER SISTEMA DI TELEMEDICINA E TELECONSULTO INTOUCH RP-LITE - 705</t>
  </si>
  <si>
    <t>NOLEGGIO SET DI STRUMENTARIO CHIRURGICO - 703</t>
  </si>
  <si>
    <t>noleggio sistema apparecchiatura LCM SMS 8050 IVD comprensivo di componenti aggiuntivi - 703</t>
  </si>
  <si>
    <t>noleggio sistema radiografico digitale diretto per radiologia Melloni - 703</t>
  </si>
  <si>
    <t>Noleggio stampante Xerox Solid Ink + materiale - 708</t>
  </si>
  <si>
    <t>Noleggio sterilizzatrice STERRAD - 702</t>
  </si>
  <si>
    <t>noleggio strumentazione endoscopica - 703</t>
  </si>
  <si>
    <t>Noleggio veicoli - Consip - 707</t>
  </si>
  <si>
    <t>NUTRIZIONE ARTIFICIALE  DOMICILIARE (ALIMENTI) - 706</t>
  </si>
  <si>
    <t>NUTRIZIONE ARTIFICIALE DOMICILIARE (DISPOSITIVI MEDICI) - 706</t>
  </si>
  <si>
    <t>Nutrizione enterale e pompe infusionali - 708</t>
  </si>
  <si>
    <t>NUTRIZIONE PARENTERALE DOMICIALIRE PER 3 PAZIENTI PARTICOLARI - 706</t>
  </si>
  <si>
    <t>NUTRIZIONE PARENTERALE DOMICILIARE - 706</t>
  </si>
  <si>
    <t>OPERE DA FABBRO - 709</t>
  </si>
  <si>
    <t>OPERE DA FALEGNAME - 709</t>
  </si>
  <si>
    <t>OPERE DA PITTORE - 709</t>
  </si>
  <si>
    <t>OPERE DI CONTROSOFFITTATURA - 709</t>
  </si>
  <si>
    <t>OPERE DI PAVIMENTAZIONE - 709</t>
  </si>
  <si>
    <t>OPERE EDILI - 709</t>
  </si>
  <si>
    <t>OSSIGENOTERAPIA - 706</t>
  </si>
  <si>
    <t>Pace Makers e defibrillatori - 708</t>
  </si>
  <si>
    <t>pannoloni per adulti e pannolini per bambini - 701</t>
  </si>
  <si>
    <t>pellicole radiografiche e locazione di stampanti - 701</t>
  </si>
  <si>
    <t>POLIZZA RCT/O - - 705</t>
  </si>
  <si>
    <t>POLIZZE ASSICURATIVE (Tutti i Rischi del patrimonio, Kasko, Tutela Legale, RC Patrimoniale, Infortuni Categorie Diverse) - 705</t>
  </si>
  <si>
    <t>POMPE E DEFLUSSORI E REGOLATORI DI FLUSSO (per Buzzi) - 703</t>
  </si>
  <si>
    <t>POMPE IMPIANTABILI E NEUROSTIMOLATORI - 703</t>
  </si>
  <si>
    <t>Poppatoi e tettarelle - 708</t>
  </si>
  <si>
    <t>Portatile per radioscopia - 708</t>
  </si>
  <si>
    <t>Prestazioni infermieristiche e socio assistenziali - 704</t>
  </si>
  <si>
    <t>PRESTAZIONI SPECIALISTICHE DI LABORATORIO PER LA RICERCA DI SOSTANZE D'ABUSO - 706</t>
  </si>
  <si>
    <t>prevenzione e cura delle lesioni da pressione (letti e materassi antidecubito) - 701</t>
  </si>
  <si>
    <t>PROCEDURA APERTA PER LA FORNITURA DI UN SISTEMA DI ARCHIVIAZIONE DI IMMAGINI RADIOLOGICHE - 709</t>
  </si>
  <si>
    <t>Procedura aperta per l'acquisizione mediante noleggio di sistemi diagnostici per emogasanalisi, elettroliti substrati e coossimetria - 701</t>
  </si>
  <si>
    <t>Procedura aperta per l'acquisizione mediante noleggio di sistemi diagnostici per emogasanalisi, elettroliti substrati e coossimetria - 702</t>
  </si>
  <si>
    <t>Procedura aperta per l'affidamento servizi di polizze assicurative - 703</t>
  </si>
  <si>
    <t>Procedura aperta per l'affidamento servizi di polizze assicurative - 704</t>
  </si>
  <si>
    <t>Prodotti di carta per igiene personale, prodotti politenati e prodotti di carta diversi - 701</t>
  </si>
  <si>
    <t>Prodotti di carta per igiene personale, prodotti politenati e prodotti di carta diversi - 702</t>
  </si>
  <si>
    <t>Prodotti di carta per igiene personale, prodotti politenati e prodotti di carta diversi - 703</t>
  </si>
  <si>
    <t>Prodotti di carta per igiene personale, prodotti politenati e prodotti di carta diversi - 705</t>
  </si>
  <si>
    <t>Prodotti di carta per igiene personale, prodotti politenati e prodotti di carta diversi - 706</t>
  </si>
  <si>
    <t>Prodotti di carta per igiene personale, prodotti politenati e prodotti di carta diversi - 707</t>
  </si>
  <si>
    <t>Prodotti di carta per igiene personale, prodotti politenati e prodotti di carta diversi - 709</t>
  </si>
  <si>
    <t>Prodotti di carta per igiene personale, prodotti politenati e prodotti di carta diversi - 716</t>
  </si>
  <si>
    <t>Prodotti di carta per igiene personale, prodotti politenati e prodotti di carta diversi - 717</t>
  </si>
  <si>
    <t>Prodotti di carta per igiene personale, prodotti politenati e prodotti di carta diversi - 719</t>
  </si>
  <si>
    <t>Prodotti di carta per igiene personale, prodotti politenati e prodotti di carta diversi - 721</t>
  </si>
  <si>
    <t>Prodotti di carta per igiene personale, prodotti politenati e prodotti di carta diversi - 723</t>
  </si>
  <si>
    <t>Prodotti di carta per igiene personale, prodotti politenati e prodotti di carta diversi - 724</t>
  </si>
  <si>
    <t>Prodotti di carta per igiene personale, prodotti politenati e prodotti di carta diversi - 727</t>
  </si>
  <si>
    <t>PRODOTTI E REAGENTI  ESCLUSIVI  PER SERVIZIO BIOCHIMICA  - 702</t>
  </si>
  <si>
    <t>PRODOTTI PER L'IGIENE PERSONALE DEL PAZIENTE - 706</t>
  </si>
  <si>
    <t>Progetto ”Senza dimora e disagio psichico: dalla gestione in urgenza alla prevenzione dell’emergenza”  - 701</t>
  </si>
  <si>
    <t>PROGRAMMI DI VALUTAZIONE ESTERNA DI QUALITA' PER MICROBIOLOGIA E AUTOIMMUNITA' - 702</t>
  </si>
  <si>
    <t>proroga al 31/12/2015 dei contratti di fornitura di strumenti in locazione e relativi kit per la tipizzazione tissutale HLA occorrenti al SIMT - 701</t>
  </si>
  <si>
    <t>Proroga della convenzione conclusa da Consip S.p.A. per il servizio di telefonia fissa, convenzione “Telefonia Fissa e Connettività IP 4”. - 701</t>
  </si>
  <si>
    <t>Proroga tecnica del Contratto Quadro Ripetizione OPA Consip relativa Servizio Pubblico di Connettività SPC in favore delle Pubbliche Amministrazioni - 701</t>
  </si>
  <si>
    <t>Protesi d'anca e ginocchio - 708</t>
  </si>
  <si>
    <t>PROTESI FONATORIE - 708</t>
  </si>
  <si>
    <t>PROTESI FUSION BIOLINE - 706</t>
  </si>
  <si>
    <t>Protesi gastroesofagee ed intestinali - 708</t>
  </si>
  <si>
    <t>Protesi mammarie ed espansori - 708</t>
  </si>
  <si>
    <t>PROTESI ORTOPEDICHE - 706</t>
  </si>
  <si>
    <t>PROTESI ORTOPEDICHE (per Sacco e FBF) - 703</t>
  </si>
  <si>
    <t>PROTESI ORTOPEDICHE E CEMENTO E MATERIALI E MEZZI PER OSTEOSINTESI OCCORRENTI AI REPARTI DI ORTOPEDIA E TRAUMATOLOGIA - 705</t>
  </si>
  <si>
    <t>PROTESI PER APPARATO UROGENITALE - 703</t>
  </si>
  <si>
    <t>PROTESI PER INCONTINENZA PRO ACT - 706</t>
  </si>
  <si>
    <t>PROTESI PER OTOMICROCHIRURGIA - 703</t>
  </si>
  <si>
    <t>protesi valvolari occorrenti alla S.C. Cardiochirurgia - 701</t>
  </si>
  <si>
    <t>PROTESI VASCOLARI - 703</t>
  </si>
  <si>
    <t>protesi vascolari e patch vascolari per il dipartimento cardiotoracovascolare - 701</t>
  </si>
  <si>
    <t>PROTESI VASCOLARI ESCLUSIVE - 705</t>
  </si>
  <si>
    <t>Radiofarmaci - 1 - 701</t>
  </si>
  <si>
    <t>radiofarmaci - 2 - 701</t>
  </si>
  <si>
    <t>Radiofarmaci - 702</t>
  </si>
  <si>
    <t>Radiofarmaci - 705</t>
  </si>
  <si>
    <t>Radiofarmaci - 706</t>
  </si>
  <si>
    <t>reagenti specifici PER EMOCOLTURA CON TECNICA PNA FISH - 702</t>
  </si>
  <si>
    <t>reagenti specifici per sierologia parassitologica con tecnica blotting e diagnosi leptospirosi - 702</t>
  </si>
  <si>
    <t>RESIDENZIALITA' LEGGERA - 705</t>
  </si>
  <si>
    <t>RESIDENZIALITA' LEGGERA - 706</t>
  </si>
  <si>
    <t>RESIDENZIALITA' LEGGERA - 707</t>
  </si>
  <si>
    <t>RETI CHIRURGICHE (contenimento addominale/ernia/laparocele)  IN ARCA - 707</t>
  </si>
  <si>
    <t>reti per contenimento addominale ernia e laparocele - 701</t>
  </si>
  <si>
    <t>Reti per contenimento addominale, ernia e laparocele - 701</t>
  </si>
  <si>
    <t>ristrutturazione sala interventistica endoscopia interventistica - 701</t>
  </si>
  <si>
    <t>Ritiro di servizio raccolta smaltimento rifiuti pericolosi e non pericolosi - ARCA - 707</t>
  </si>
  <si>
    <t>Ritiro, trasporto e smaltimento rifiuti sanitari pericolosi a rischio infettivo e non - 708</t>
  </si>
  <si>
    <t>SACCHE PER LA NUTRIZIONE PARENTERALE   IN ARCA - 707</t>
  </si>
  <si>
    <t>Sacche per nutrizione parenterale - 701</t>
  </si>
  <si>
    <t>sacche personalizzate per nutrizione parenterale - 708</t>
  </si>
  <si>
    <t>SACCHI IN MATERIALE VARIO - 702</t>
  </si>
  <si>
    <t>SACCHI IN MATERIALE VARIO - 703</t>
  </si>
  <si>
    <t>SACCHI IN MATERIALE VARIO - 705</t>
  </si>
  <si>
    <t>SACCHI IN MATERIALE VARIO - 706</t>
  </si>
  <si>
    <t>Sensori monouso e pluriuso per saturimetri - 701</t>
  </si>
  <si>
    <t>Sensori monouso e pluriuso per saturimetri - 703</t>
  </si>
  <si>
    <t>Sensori monouso e pluriuso per saturimetri - 706</t>
  </si>
  <si>
    <t>Sensori monouso e pluriuso per saturimetri - 707</t>
  </si>
  <si>
    <t>sensori per saturimetri - 701</t>
  </si>
  <si>
    <t>Sensori per saturimetria - 701</t>
  </si>
  <si>
    <t>Sensori per saturimetria - 702</t>
  </si>
  <si>
    <t>Sensori per saturimetria - 703</t>
  </si>
  <si>
    <t>Sensori per saturimetria - 707</t>
  </si>
  <si>
    <t>Sensori per saturimetria - 708</t>
  </si>
  <si>
    <t>Separatori cellulari e kit per procedure di aferesi terapeutica e produttiva  - 701</t>
  </si>
  <si>
    <t>Separatori cellulari e kit per procedure di aferesi terapeutica e produttiva - 701</t>
  </si>
  <si>
    <t>Separatori cellulari e kit per procedure di aferesi terapeutica e produttiva - 707</t>
  </si>
  <si>
    <t>SERVICE DI APPARECCHIATURE PER MONITORAGGIO EMODINAMICO E RELATIVO MATERIALE DI CONSUMO - 705</t>
  </si>
  <si>
    <t>SERVICE DI EMODINAMICA - 706</t>
  </si>
  <si>
    <t>Service di emodinamica radiologia interventistica cardiologia pediatrica - 701</t>
  </si>
  <si>
    <t>Service di emodinamica radiologia interventistica cardiologia pediatrica - 702</t>
  </si>
  <si>
    <t>service di sistemi analitici per l'esecuzione di esami di coagulazione (act-aptt-pt) occorrenti al servizio di anestesia e rianimazione Dipartimento Cardiotoracovascolare - 701</t>
  </si>
  <si>
    <t>Service di un sistema completo di videocistoscopia comprensivo di guaine monopaziente - 703</t>
  </si>
  <si>
    <t>Service di un sistema di misurazione per il monitoraggio emodinamico e per l'ossigenazione in continuo - 707</t>
  </si>
  <si>
    <t>Service emoglobina glicata - 708</t>
  </si>
  <si>
    <t>service esami di laboratorio e citogenetica - 706</t>
  </si>
  <si>
    <t>service esami di laboratorio e citogenetica - 708</t>
  </si>
  <si>
    <t>SERVICE LITOTRITORE - 705</t>
  </si>
  <si>
    <t>SERVICE MACERATORI - 705</t>
  </si>
  <si>
    <t>Service neuroradiologia interventistica - 701</t>
  </si>
  <si>
    <t>Service neuroradiologia interventistica - 718</t>
  </si>
  <si>
    <t>SERVICE PER BIOLOGIA MOLECOLARE QUALITATIVO HCV-RNA, HBV-DNA - 703</t>
  </si>
  <si>
    <t>service per il reparto di emodinamica e radiologia interventistica - 701</t>
  </si>
  <si>
    <t>SERVICE SISTEMA PRESSIONE TOPICA NEGATIVA - 705</t>
  </si>
  <si>
    <t>SERVICE SISTEMA VIGILEO (APPARECCHIATURA IN NOLEGGIO  E CONSUMABILI) - 701</t>
  </si>
  <si>
    <t>SERVICE SISTEMA VIGILEO (APPARECCHIATURA IN NOLEGGIO  E CONSUMABILI) - 706</t>
  </si>
  <si>
    <t>SERVICE SISTEMA VIGILEO (APPARECCHIATURA IN NOLEGGIO  E CONSUMABILI) - 707</t>
  </si>
  <si>
    <t>SERVIZI ASSICURATIVI - RC AUTO, RC PATRIMONIALE, INFORTUNI, ALL RISK - 709</t>
  </si>
  <si>
    <t>Servizi assicurativi "Infortuni categorie diverse" e "All risks" - 704</t>
  </si>
  <si>
    <t>SERVIZI ASSISTENZIALI EDUCATIVI ED ALBERGHIERI PER FUNZIONAMENTO CDD TREZZANO - 706</t>
  </si>
  <si>
    <t>servizi copertura assicurativa rischi vari (infortuni categorie diversi, multirischi veicoli dipendententi (KASKO), all risks patrimomio - 703</t>
  </si>
  <si>
    <t>Servizi di Cuptel, Alpa, cartelle cliniche, facchinaggio - 704</t>
  </si>
  <si>
    <t>SERVIZI DI GUARDIANIA , PORTIERATO E DI  VIGILANZA ARMATA - ARCA - 707</t>
  </si>
  <si>
    <t>Servizi di manutenzione ed assistenza tecnica del sistema GTIS - 701</t>
  </si>
  <si>
    <t>Servizi ospedalieri di supporto al personale infermieristico (A.S.A) - 702</t>
  </si>
  <si>
    <t>SERVIZIO A SUPPORTO DEI MEDICI DI CONTINUITA' ASSISTENZIALE - 705</t>
  </si>
  <si>
    <t>Servizio archiviazione atti sanitari e clinici - 701</t>
  </si>
  <si>
    <t>Servizio archiviazione atti sanitari e clinici - 702</t>
  </si>
  <si>
    <t>SERVIZIO ARCHIVIAZIONE C.C. E DOCC AMM. - 701</t>
  </si>
  <si>
    <t>SERVIZIO ARCHIVIAZIONE C.C. E DOCC AMM. - 705</t>
  </si>
  <si>
    <t>SERVIZIO ASSICURATIVO PER LE POLIZZE INERENTI INFORTUNI CATEGORIE DIVERSE, MULTIRISCHI, VEICOLI DIPENDENTI, E RESPONSABILITA' CIVILE AUTO - AUTO RISCHI DIVERSI- MULTIRISCHI - 706</t>
  </si>
  <si>
    <t>servizio assistenza e manautenzione applicativo gestionale anagrafe pazienti centralizzata/cup/gestione ambulatoriale/gestine ricoveri /integrazione sio hl7 e crs siss - 706</t>
  </si>
  <si>
    <t>SERVIZIO BROKERAGGIO - 705</t>
  </si>
  <si>
    <t>Servizio di  verifica e manutenzione degli impianti elevatori - 706</t>
  </si>
  <si>
    <t>Servizio di assistenza e manutenzione apparecchiature radiologiche n° 1 tac Siemens, Somatom, 16-1gammacamera Siemens Ecamsignature-n°1tac Thosiba Cass 8000 - 706</t>
  </si>
  <si>
    <t>servizio di assistenza e manutenzione APPLICATIVO  GESTIONALE CARTELLA CLINICA DIGITALE - 706</t>
  </si>
  <si>
    <t>servizio di assistenza e manutenzione applicativo gestionale  Data warehouse Business Object e sviluppo Business intelligece - 706</t>
  </si>
  <si>
    <t>servizio di assistenza e manutenzione del software applicativo gestione delle risorse umanee - 706</t>
  </si>
  <si>
    <t>SERVIZIO DI ASSISTENZA E MANUTENZIONE DELL'APPLICATIVO DI PRONTO SOCCORSO - 706</t>
  </si>
  <si>
    <t>servizio di assistenza e manutenzione dell'applicativo di protocollo e gestione documentale - 706</t>
  </si>
  <si>
    <t>SERVIZIO DI ASSISTENZA E MANUTENZIONE EPR GALILEO E SISTEME MIDDELWARE E GATE JACP - 706</t>
  </si>
  <si>
    <t>SERVIZIO DI ASSISTENZA ED INTERMEDIAZIONE ASSICURATIVA - 705</t>
  </si>
  <si>
    <t>SERVIZIO DI ASSISTENZA ED INTERMEDIAZIONE ASSICURATIVA - 707</t>
  </si>
  <si>
    <t>SERVIZIO DI ASSISTENZA ED INTERMEDIAZIONE ASSICURATIVA - 709</t>
  </si>
  <si>
    <t>SERVIZIO DI ASSISTENZA INFERMIERISTICA E PEDONAGGIO - 709</t>
  </si>
  <si>
    <t>Servizio di Brokeraggio - 703</t>
  </si>
  <si>
    <t>Servizio di Brokeraggio - 706</t>
  </si>
  <si>
    <t>Servizio di Brokeraggio - 708</t>
  </si>
  <si>
    <t>Servizio di Brokeraggio - 717</t>
  </si>
  <si>
    <t>SERVIZIO DI CATETING PER SEDI AFFERITE ED ESTERNE PSICHIATRICHE - 702</t>
  </si>
  <si>
    <t>Servizio di conduzione e manutenzione del sistema informativo PIESSE dell’area emergenza-urgenza - 701</t>
  </si>
  <si>
    <t>Servizio di conduzione full service, manutenzione e assistenza dei sistemi informativi per la gestione e l’analisi dei flussi informativi – SW_x000D_
Oracolo - 701</t>
  </si>
  <si>
    <t>Servizio di conduzione full service, manutenzione e assistenza dei sistemi informativi per la gestione e l’analisi dei flussi informativi – SW_x000D_
Oracolo - 707</t>
  </si>
  <si>
    <t>Servizio di conduzione, manutenzione e assistenza deisistemi informativi installati presso il Dipartimento di Medicina di Laboratorio - 701</t>
  </si>
  <si>
    <t>SERVIZIO DI CONNETTIVITA' (SPC) - 706</t>
  </si>
  <si>
    <t>Servizio di conservazione sostitutiva legale di documenti informatici - 701</t>
  </si>
  <si>
    <t>Servizio di conservazione sostitutiva legale di documenti informatici - 707</t>
  </si>
  <si>
    <t>Servizio di controllo del processo di ricondizionamento dei dispositivi medici riutilizzabili e sterilizzabili in uso presso l'Azienda Ospedaliera - 701</t>
  </si>
  <si>
    <t>SERVIZIO DI COPERTURA ASSICURATIVA  ALL RISKS - 706</t>
  </si>
  <si>
    <t>Servizio di copertura assicurativa all risk property - ARCA - 707</t>
  </si>
  <si>
    <t>SERVIZIO DI COPERTURA ASSICURATIVA DEI RISCHI DI RESPONSABILITà CIVILE VERSO TERZI E VERSO PRESTATORI D'OPERA - 709</t>
  </si>
  <si>
    <t>Servizio di copertura assicurativa dei rischi KASKO per vetture dei dipendenti autorizzati a missioni di servizio con propria autovettura - 707</t>
  </si>
  <si>
    <t>SERVIZIO DI COPERTURA ASSICURATIVA PER RESPONSABILITÁ CIVILE VERSO TERZI PRESTATORI D'OPERA - 706</t>
  </si>
  <si>
    <t>SERVIZIO DI COPERTURA ASSICURATIVA RCT/O  IN ARCA - 707</t>
  </si>
  <si>
    <t>Servizio di copertura assicurativa rischi infortuni - 707</t>
  </si>
  <si>
    <t>SERVIZIO DI DISINFESTAZIONE E DERATTIZZAZIONE - 706</t>
  </si>
  <si>
    <t>SERVIZIO DI DISINFESTAZIONE E DERATTIZZAZIONE - 709</t>
  </si>
  <si>
    <t>servizio di dosimetria - 703</t>
  </si>
  <si>
    <t>Servizio di facchinaggio interno ed esterno comprensivo di automezzi - 701</t>
  </si>
  <si>
    <t>Servizio di facchinaggio interno ed esterno comprensivo di automezzi - 702</t>
  </si>
  <si>
    <t>Servizio di facchinaggio interno ed esterno comprensivo di automezzi - 704</t>
  </si>
  <si>
    <t>Servizio di facchinaggio interno ed esterno comprensivo di automezzi - 707</t>
  </si>
  <si>
    <t>servizio di gestione del Sistema Bibliotecario Biomedico Lombardo - 701</t>
  </si>
  <si>
    <t>SERVIZIO DI GESTIONE RISCHIO LEGIONELLA - 706</t>
  </si>
  <si>
    <t>SERVIZIO DI GESTIONE RISCHIO LEGIONELLA - 707</t>
  </si>
  <si>
    <t>Servizio di help desk - gestione pdl e apparati di rete - 707</t>
  </si>
  <si>
    <t>SERVIZIO DI LAVAGGIO STOVIGLIE E SUPPORTO CUCINA - 709</t>
  </si>
  <si>
    <t>Servizio di lavanolo - 704</t>
  </si>
  <si>
    <t>SERVIZIO DI LAVANOLO - 706</t>
  </si>
  <si>
    <t>SERVIZIO DI LAVANOLO RSA PERTINI - 706</t>
  </si>
  <si>
    <t>servizio di locazione, sanificazione e distribuzione di materassi e guanciali ignifughi - 701</t>
  </si>
  <si>
    <t>Servizio di mantenimento, sorveglianza e rinnovo delle certificazioni dei sistemi qualità (SGQ) e ambientale (SGA) - 707</t>
  </si>
  <si>
    <t>Servizio di manutenzione aree verdi - 701</t>
  </si>
  <si>
    <t>Servizio di manutenzione aree verdi - 702</t>
  </si>
  <si>
    <t>Servizio di manutenzione aree verdi - 706</t>
  </si>
  <si>
    <t>Servizio di manutenzione aree verdi - 707</t>
  </si>
  <si>
    <t>Servizio di manutenzione del verde - 701</t>
  </si>
  <si>
    <t>Servizio di manutenzione delle attrezzature antincendio - 708</t>
  </si>
  <si>
    <t>Servizio di manutenzione delle attrezzature tecnico economali - 705</t>
  </si>
  <si>
    <t>Servizio di manutenzione delle attrezzature tecnico economali - 707</t>
  </si>
  <si>
    <t>Servizio di manutenzione ed implementazione sito aziendale - 708</t>
  </si>
  <si>
    <t>Servizio di manutenzione impianti di condizionamento autonomi tipo split-system - 708</t>
  </si>
  <si>
    <t>Servizio di manutenzione ordinaria e correttiva dei produttori di biossido di cloro e fornitura di reagenti - 708</t>
  </si>
  <si>
    <t>Servizio di manutenzione ordinaria rete fonia interna IN CONSIP - 707</t>
  </si>
  <si>
    <t>Servizio di manutenzione preventiva e correttiva della rete di distribuzione degli impianti gas medicinali e tecnici - 706</t>
  </si>
  <si>
    <t>Servizio di manutenzione risonanza magnetica - 707</t>
  </si>
  <si>
    <t>Servizio di Manutenzione Tac - 707</t>
  </si>
  <si>
    <t>Servizio di manutezione software sistema amm.vo contabile - 706</t>
  </si>
  <si>
    <t>SERVIZIO DI MEDIAZIONE LINGUISTICA - 709</t>
  </si>
  <si>
    <t>servizio di ospedalizzazione domiciliare e cure palliative oncologiche - 703</t>
  </si>
  <si>
    <t>SERVIZIO DI PORTIERATO - 703</t>
  </si>
  <si>
    <t>SERVIZIO DI PORTIERATO - 709</t>
  </si>
  <si>
    <t>Servizio di posta celere aziendale - 701</t>
  </si>
  <si>
    <t>Servizio di posta celere aziendale - 705</t>
  </si>
  <si>
    <t>Servizio di posta celere aziendale - 706</t>
  </si>
  <si>
    <t>Servizio di posta celere aziendale - 707</t>
  </si>
  <si>
    <t>Servizio di posta celere aziendale - 708</t>
  </si>
  <si>
    <t>Servizio di progettazione fornitura e gestione server - 707</t>
  </si>
  <si>
    <t>Servizio di pulizia - 704</t>
  </si>
  <si>
    <t>SERVIZIO DI PULIZIA - 705</t>
  </si>
  <si>
    <t>SERVIZIO DI PULIZIA - 706</t>
  </si>
  <si>
    <t>Servizio di pulizia e sanificazione - 708</t>
  </si>
  <si>
    <t>Servizio di riabilitazione generale geriatrica - 708</t>
  </si>
  <si>
    <t>servizio di riabilitazione psico-sociale territoriale del dipartimento di salute mentale dell'Azienda (Piano Urbano) - 701</t>
  </si>
  <si>
    <t>SERVIZIO DI RINNOVO DELLA CERTIFICAZIONE UNI EN ISO 9001:2008 DELLE UU.OO./SERVIZI DELL’AO - 706</t>
  </si>
  <si>
    <t>Servizio di ristorazione - 704</t>
  </si>
  <si>
    <t>Servizio di ristorazione ospiti e dipendenti (Rsa Pertini, CDI Garbagnate, RSD Limbiate) - 706</t>
  </si>
  <si>
    <t>SERVIZIO DI RISTORAZIONE PER SACCO - 703</t>
  </si>
  <si>
    <t>Servizio di ritiro valori - 707</t>
  </si>
  <si>
    <t>Servizio di sgombero neve - 701</t>
  </si>
  <si>
    <t>SERVIZIO DI SGOMBERO NEVE E SPARGIMENTO SALE - 709</t>
  </si>
  <si>
    <t>Servizio di sorveglianza fisica della radioprotezione e controllo apparecchiature radiologiche - 706</t>
  </si>
  <si>
    <t>SERVIZIO DI STERILIZZAZIONE AD OSSIDO DI ETILENE - 706</t>
  </si>
  <si>
    <t>Servizio di sterilizzazione ad ossido di etilene per dispositivi medico-chirurgici - 707</t>
  </si>
  <si>
    <t>Servizio di telefonia fissa  - CONSIP - 707</t>
  </si>
  <si>
    <t>Servizio di telefonia mobile  -  Consip - 707</t>
  </si>
  <si>
    <t>Servizio di telesorveglianza domiciliare - 706</t>
  </si>
  <si>
    <t>Servizio di tesoreria - 701</t>
  </si>
  <si>
    <t>Servizio di tesoreria - 704</t>
  </si>
  <si>
    <t>SERVIZIO DI TESORERIA - 709</t>
  </si>
  <si>
    <t>SERVIZIO DI TRASLOCHI E FACCHINAGGIO - 709</t>
  </si>
  <si>
    <t>SERVIZIO DI TRASPORTO E SMALTIMENTO RIFIUTI PERICOLOSI A RISCHIO INFETTIVO - 706</t>
  </si>
  <si>
    <t>SERVIZIO DI TRASPORTO E SMALTIMENTO RIFIUTI SPECIALI DI ORIGINE SANITARIA - 709</t>
  </si>
  <si>
    <t>SERVIZIO DI TRASPORTO E TERMODISTRUZIONE RIFIUTI SANITARI - 709</t>
  </si>
  <si>
    <t>Servizio di trasporto sanitario semplice e sanitario di pazienti e di materiali biologici vari - 703</t>
  </si>
  <si>
    <t>Servizio di trasporto sanitario semplice e sanitario di pazienti e di materiali biologici vari - 705</t>
  </si>
  <si>
    <t>Servizio di trasporto sanitario semplice e sanitario di pazienti e di materiali biologici vari - 706</t>
  </si>
  <si>
    <t>Servizio di trasporto sanitario semplice e sanitario di pazienti e di materiali biologici vari - 707</t>
  </si>
  <si>
    <t>Servizio di trasporto sanitario semplice e sanitario di pazienti e di materiali biologici vari - 708</t>
  </si>
  <si>
    <t>SERVIZIO DI VENTILOTERAPIA - 708</t>
  </si>
  <si>
    <t>Servizio di verifica  e manutenzioneimpianti elevatori - 706</t>
  </si>
  <si>
    <t>Servizio di verifica  e manutenzioneimpianti elevatori - 708</t>
  </si>
  <si>
    <t>Servizio di verifica dell’efficienza della rete di terra ai sensi del D.P.R. 462/01 - 701</t>
  </si>
  <si>
    <t>servizio di vigilanza - 701</t>
  </si>
  <si>
    <t>Servizio di vigilanza armata - 706</t>
  </si>
  <si>
    <t>SERVIZIO DI VIGILANZA PER P.O. BUZZI E FATEBENEFRATELLI - 703</t>
  </si>
  <si>
    <t>SERVIZIO GESTIONE CRM LEGNANO - 705</t>
  </si>
  <si>
    <t>SERVIZIO GESTIONE CRM MAGENTA - 705</t>
  </si>
  <si>
    <t>SERVIZIO GESTIONE E MANUTENZIONE APPARECCHIATURE ELETTROMEDICALI - 703</t>
  </si>
  <si>
    <t>Servizio gestione PET/TC - 702</t>
  </si>
  <si>
    <t>SERVIZIO GLOBAL SERVICE - 705</t>
  </si>
  <si>
    <t>SERVIZIO IN CONCESSIONE DELL'ESERCIZIO DEL PARCHEGGIO DELL'AREA ANTISTANTE IL DEA E E PS DELL'AZIENDA - 702</t>
  </si>
  <si>
    <t>Servizio infermieristico per carcere di Bollate - 702</t>
  </si>
  <si>
    <t>SERVIZIO INFERMIERISTICO PER DIALISI - 708</t>
  </si>
  <si>
    <t>SERVIZIO INFERMIERISTICO PER DIALISI - 717</t>
  </si>
  <si>
    <t>SERVIZIO INFERMIERISTICO RSA PERTINI - 706</t>
  </si>
  <si>
    <t>servizio integrato di noleggio ricondizionamento  e logicistica dei dispositivi tessili, materasseria e noleggio biancheria - 703</t>
  </si>
  <si>
    <t>SERVIZIO LAVANOLO - 705</t>
  </si>
  <si>
    <t>SERVIZIO MANUTENZIONE APPARECCHIATURE VENTILOTERAPIA - 708</t>
  </si>
  <si>
    <t>SERVIZIO MANUTENZIONE E ASSISTENZA SOFTWARE DEI CONSULTORI - 708</t>
  </si>
  <si>
    <t>Servizio manutenzione ordinaria e strordinaria, sanificazione presidi antidecubito - 707</t>
  </si>
  <si>
    <t>SERVIZIO NOLEGGIO ANTIDECUBITO LEGNANO, MAGENTA, ABBIATEGRASSO - 705</t>
  </si>
  <si>
    <t>SERVIZIO OSSIGENOTERAPIA - 708</t>
  </si>
  <si>
    <t>servizio ourtsourcing della gestione informatica dell'area risorse umane e servizi complementari - 701</t>
  </si>
  <si>
    <t>SERVIZIO OUTSOURCING Risorse Umane - 705</t>
  </si>
  <si>
    <t>SERVIZIO RACCOLTA RIFIUTI INGOMBRANTI - 702</t>
  </si>
  <si>
    <t>SERVIZIO RACCOLTA, TRASPORTO E SMALTIMENTO RIFIUTI SPECIALI - 702</t>
  </si>
  <si>
    <t>SERVIZIO RISTORAZIONE OSPEDALE MAGENTA - 705</t>
  </si>
  <si>
    <t>SERVIZIO RITIRO TRASPORTO E SMALTIMENTO RIFIUTI  SPECIALI PERICOLOSI E NON PERICOLOSI E MANUTENZIONE IMPIANTI - 706</t>
  </si>
  <si>
    <t>servizio sostitutivo di mensa  mediante buoni pasto  - 703</t>
  </si>
  <si>
    <t>Servizio sostitutivo mensa mediante buoni pasto  - 702</t>
  </si>
  <si>
    <t>SERVIZIO SPURGO - 705</t>
  </si>
  <si>
    <t>SERVIZIO TRASPORTO SOGGETTI NEFROPATICI - 705</t>
  </si>
  <si>
    <t>SERVIZIO VIGILANZA (ispezioni notturne) - 705</t>
  </si>
  <si>
    <t>SERVIZIO VIGILANZA ARMATA - 708</t>
  </si>
  <si>
    <t>servizioesterno e interno  di tarsporto con autolettiga e centri mobili di rianimazione di ammalati, sangue, emoderivati e servizi e personale ospedaliero - 701</t>
  </si>
  <si>
    <t>Servzio raccolta e smaltimento rifiuti - 704</t>
  </si>
  <si>
    <t>Set di ossigenazione per circolazione extracorporea - 701</t>
  </si>
  <si>
    <t>set per endo-irrigazione in videolaparoscopia - 701</t>
  </si>
  <si>
    <t>SIERI DI CONTROLLO PER IMMUNOLOGIA E BIOLOGIA MOLECOLARE - 705</t>
  </si>
  <si>
    <t>SIRINGHE E KIT PER INIETTORI ANGIOGRAFICI - 706</t>
  </si>
  <si>
    <t>SIRINGHE E KIT PER INIETTORI ANGIOGRAFICI - 709</t>
  </si>
  <si>
    <t>sistema analitico automatico per l'esecuzione dello screening tossicologico dei lavoratori a rischio (campione biologico urina) e dello screening per accertamento secondo l'articolo 187  - 701</t>
  </si>
  <si>
    <t>sistema analitico per la determinazione di marcatori di allergia con strumentazione in locazione - 701</t>
  </si>
  <si>
    <t>SISTEMA AUTOMATICO DETERMINAZIONE VES - 701</t>
  </si>
  <si>
    <t>SISTEMA AUTOMATICO DETERMINAZIONE VES - 705</t>
  </si>
  <si>
    <t>SISTEMA AUTOMATICO DETERMINAZIONE VES - 706</t>
  </si>
  <si>
    <t>SISTEMA AUTOMATICO DETERMINAZIONE VES - 708</t>
  </si>
  <si>
    <t>SISTEMA AUTOMATICO DETERMINAZIONE VES - 709</t>
  </si>
  <si>
    <t>Sistema chirurgico Thunderbeat - 702</t>
  </si>
  <si>
    <t>Sistema chirurgico Thunderbeat - 706</t>
  </si>
  <si>
    <t>Sistema chirurgico Thunderbeat - 707</t>
  </si>
  <si>
    <t>sistema dali per ldl aferesi e apparecchiatura in service - 701</t>
  </si>
  <si>
    <t>sistema di automazione per preparazione e purificazione di amplificazioni e sequenze - 701</t>
  </si>
  <si>
    <t>SISTEMA DI COLORAZIONE CENTRIFUGA DI VETRINI PER EMATOLOGIA "AEROSPRAY" esclusiva con DELCON - 705</t>
  </si>
  <si>
    <t>Sistema di prelievo sottovuoto - 701</t>
  </si>
  <si>
    <t>Sistema di prelievo sottovuoto - 703</t>
  </si>
  <si>
    <t>Sistema di prelievo sottovuoto - 705</t>
  </si>
  <si>
    <t>Sistema di prelievo sottovuoto - 706</t>
  </si>
  <si>
    <t>Sistema di prelievo sottovuoto - 707</t>
  </si>
  <si>
    <t>Sistema di prelievo sottovuoto - 708</t>
  </si>
  <si>
    <t>SISTEMA DI RISCALDAMENTO LIQUIDI (SET MONOPAZIENTE + APPARECCHI) - 708</t>
  </si>
  <si>
    <t>Sistema di tracciabilità Itineris. Assistenza tecnica software e hardware - 708</t>
  </si>
  <si>
    <t>SISTEMA DIAGNOSTICO CRIPTOR PER ANALISI B TEST - 702</t>
  </si>
  <si>
    <t>SISTEMA DIAGNOSTICO CRIPTOR PER ANALISI B TEST - 706</t>
  </si>
  <si>
    <t>SISTEMA DIAGNOSTICO DI BIOLOGIA MOLECOLARE - 705</t>
  </si>
  <si>
    <t>SISTEMA DIAGNOSTICO DI TIPIZZAZIONE GENOMICA HLA, RICERCA ED IDENTIFICAZIONE ANTICORPI -HLA CON METODICA LUMINEX - 701</t>
  </si>
  <si>
    <t>Sistema diagnostico in service per esami di immunoematologia con metodo di agglutinazione su colonna - 702</t>
  </si>
  <si>
    <t>Sistema diagnostico in service per esami di immunoematologia con metodo di agglutinazione su colonna - 703</t>
  </si>
  <si>
    <t>Sistema diagnostico in service per esami di immunoematologia con metodo di agglutinazione su colonna - 705</t>
  </si>
  <si>
    <t>Sistema diagnostico in service per esami di immunoematologia con metodo di agglutinazione su colonna - 706</t>
  </si>
  <si>
    <t>SISTEMA DIAGNOSTICO PER CONFERMA DELLA PRESENZA DI ANTICORPI ANTI HIV, ANTI HCV, TREPONEMA PALLIDUM E RESISTENZA HBV RIF. 1 - 2 - 705</t>
  </si>
  <si>
    <t>SISTEMA DIAGNOSTICO PER CONFERMA DELLA PRESENZA DI ANTICORPI ANTI HIV, ANTI HCV, TREPONEMA PALLIDUM E RESISTENZA HBV RIF. 3-4-5-6 - 705</t>
  </si>
  <si>
    <t>SISTEMA DIAGNOSTICO PER DOSAGGI SIERICI DI ANTICORPI CON METODICA DI FISSAZIONE DEL COMPLEMENTO - 706</t>
  </si>
  <si>
    <t>SISTEMA DIAGNOSTICO PER DOSAGGIO DI AUTOANTICORPI IN IMMUNO FLUORESCENZA A BLOTTING PER LABORATORIO ANALISI - 705</t>
  </si>
  <si>
    <t>SISTEMA DIAGNOSTICO PER DOSAGGIO HCV-RNA, HBV-DNA E HIV-RNA NEL SIERO O PLASMA CON TECNICA DI BIOLOGIA MOLECOLARE REAL-TIME - APPARECCHIATURA A NOLEGGIO COMPRENSIVA DI ESTRATTORE E MATER - 705</t>
  </si>
  <si>
    <t>SISTEMA DIAGNOSTICO PER EMOCOLTURE ED ALTRI MATERIALI - 705</t>
  </si>
  <si>
    <t>Sistema diagnostico per esecuzione del test di conferma per anticorpi anti HCV, anti HIV, anti HTLV, anti HLA e genotipizzazione HCV - 702</t>
  </si>
  <si>
    <t>Sistema diagnostico per esecuzione del test di conferma per anticorpi anti HCV, anti HIV, anti HTLV, anti HLA e genotipizzazione HCV - 703</t>
  </si>
  <si>
    <t>SISTEMA DIAGNOSTICO PER IMMUNOLOGIA CLINICA (EIA) - 705</t>
  </si>
  <si>
    <t>SISTEMA DIAGNOSTICO PER LA DETERMINAZIONE DELL'EMOGLOBINA GLICATA IN HPLC - 702</t>
  </si>
  <si>
    <t>Sistema diagnostico per la determinazione quantitativa di HBV-DNA, CMV-DNA, EBV-DNA ed altro con metodo PCR Real Time in automazione - 702</t>
  </si>
  <si>
    <t>SISTEMA DIAGNOSTICO PER LA PRESENZA DI ANTICORPI ANTI LEGIONELLA PNEUMOPHILA POOL SU SIERO O PLASMA - 705</t>
  </si>
  <si>
    <t>SISTEMA DIAGNOSTICO PER LA RICERCA DELLA CLAMYDIA TR. E MICOBATTERI CON TECNICA PCR - 702</t>
  </si>
  <si>
    <t>SISTEMA DIAGNOSTICO PER SCREENING TOSSICOLOGICO QUALITATIVO SIMULTANEO CON LETTURA FLUORIMETRICA - 705</t>
  </si>
  <si>
    <t>SISTEMA DIAGNOSTICO PER SEQUENZIAMENTO DEL VIRUS HIV1 E PER LA GENOTIPIZZAZIONE DEL VIRUS HCV - 705</t>
  </si>
  <si>
    <t>SISTEMA DIAGNOSTICO PER URINOCULTURA IN AUTOMAZIONE - 702</t>
  </si>
  <si>
    <t>SISTEMA DIAGNSOTICO PER LA DETERMINAZIONE DI ANTICORPI CON METODO IMMUNOMETRICO - 702</t>
  </si>
  <si>
    <t>sistema in service per la determinazione di HIV 1-2 AB WESTERN BLOT per laboratorio di microbiologia - 703</t>
  </si>
  <si>
    <t>sistema in service per ricerca del sangue occulto nelle feci - 707</t>
  </si>
  <si>
    <t>Sistema informativo di gestione delle aree amministrativo-contabile e logistica NFS - 701</t>
  </si>
  <si>
    <t>Sistema informativo di gestione delle aree amministrativo-contabile e logistica NFS - 707</t>
  </si>
  <si>
    <t>SISTEMA PER AFERESI TERAPEUTICA SELETTIVA - MATERIALE CONSUMO - 706</t>
  </si>
  <si>
    <t>Sistema per emorecupero e lavaggio sangue (service) - 702</t>
  </si>
  <si>
    <t>Sistema per emorecupero e lavaggio sangue (service) - 703</t>
  </si>
  <si>
    <t>Sistema per emorecupero e lavaggio sangue (service) - 704</t>
  </si>
  <si>
    <t>Sistema per emorecupero e lavaggio sangue (service) - 706</t>
  </si>
  <si>
    <t>Sistema per emorecupero e lavaggio sangue (service) - 707</t>
  </si>
  <si>
    <t>Sistema per emorecupero e lavaggio sangue (service) - 708</t>
  </si>
  <si>
    <t>Sistema per emorecupero e lavaggio sangue (service) - 709</t>
  </si>
  <si>
    <t>sistema per identificazione batterica, occorrente al laboratorio di batteriologia della S.C. Microbiologia e Virologia - 701</t>
  </si>
  <si>
    <t>Sistema per la determinazione automatica delle sostanze d'abuso nelle urine - 701</t>
  </si>
  <si>
    <t>Sistema per la determinazione automatica delle sostanze d'abuso nelle urine - 702</t>
  </si>
  <si>
    <t>SISTEMA PER LA FORNITURA DI REAGENTI PER ESAMI DI COAGULAZIONE SPECIALISTICA DI SECONDO LIVELLO, PER LO STUDIO DEGLI ALLO- E AUTO-ANTICORPI ANTI-PIASTRINE - 705</t>
  </si>
  <si>
    <t>SISTEMA PER LA FORNITURA IN "FULL SERVICE" DI SISTEMA ANALITICO PER ESAMI DI COAGULAZIONE SPECIALISTICA DI SECONDO LIVELLO E DEI RELATIVI CONSUMABILI, PER L'ESECUZIONE DEL TEST DI GENERA - 705</t>
  </si>
  <si>
    <t>sistema per lo studio della sensibilità ai farmaci antibiotici dei microrganismi isolati da campioni clinici occorrente alla S.C. Microbiologia e Virologia - 701</t>
  </si>
  <si>
    <t>Sistema RIS/PACS - 701</t>
  </si>
  <si>
    <t>Sistema RIS/PACS - 702</t>
  </si>
  <si>
    <t>Sistema RIS/PACS - 707</t>
  </si>
  <si>
    <t>Sistema RIS/PACS - 709</t>
  </si>
  <si>
    <t>SISTEMA SIC - URO DRAIN - 703</t>
  </si>
  <si>
    <t>SISTEMA SIC - URO DRAIN - 706</t>
  </si>
  <si>
    <t>Sistema sottovuoto per laboratorio - 708</t>
  </si>
  <si>
    <t>sistemi analitici per la determinazione di glucosio su sangue intero capillare - 701</t>
  </si>
  <si>
    <t>Sistemi analitici per l'esecuzione di test di coagulazione - 701</t>
  </si>
  <si>
    <t>sistemi di assistenza ventricolare da destinare alla S.C. di cardiochirurgia  - 701</t>
  </si>
  <si>
    <t>sistemi di drenaggio toracico - 701</t>
  </si>
  <si>
    <t>sistemi di iniezione computerizzata - 701</t>
  </si>
  <si>
    <t>Sistemi di monitoraggio multiparametrico - 708</t>
  </si>
  <si>
    <t>SISTEMI DIAGNOSTICI PER ESAMI DI VIROLOGIA - 706</t>
  </si>
  <si>
    <t>Sistemi diagnostici per esecuzione esami di microbiologia - 708</t>
  </si>
  <si>
    <t>Sistemi diagnostici per la determinazione dei marcatori sierologici delle epatiti A-B-C-D e delle infezioni da virus HIV1/2, della sifilide e della ferritina  - 706</t>
  </si>
  <si>
    <t>sistemi diagnostici per virologia per ricerca e dosaggio anticorpi e esecuzione HCV RNA HBV dna etc  - 702</t>
  </si>
  <si>
    <t>SISTEMI E SACCHE DI RACCOLTA LIQUIDI - 706</t>
  </si>
  <si>
    <t>SISTEMI ELASTOMERICI per infusione farmaci - 701</t>
  </si>
  <si>
    <t>SISTEMI ELASTOMERICI per infusione farmaci - 704</t>
  </si>
  <si>
    <t>SISTEMI ELASTOMERICI per infusione farmaci - 706</t>
  </si>
  <si>
    <t>SISTEMI PER DIALISI PERITONEALE (MULTILOTTO) - 706</t>
  </si>
  <si>
    <t>SISTEMI PER DIALISI PERITONEALE (MULTILOTTO) - 707</t>
  </si>
  <si>
    <t>sistemi per drenaggio a caduta e in aspirazione - Addominale - 701</t>
  </si>
  <si>
    <t>Sistemi per infusione - 701</t>
  </si>
  <si>
    <t>Sistemi per infusione endovenosa - 708</t>
  </si>
  <si>
    <t>sistemi per neurostimolazione cerebrale profonda  - 701</t>
  </si>
  <si>
    <t>Sistemi per trattamenti di dialisi extracorporea e peritoneale - 708</t>
  </si>
  <si>
    <t>SOFTWARE "LA MIA CITTA ADI INTERRAI HC" PER SERVIZIO ADI - 708</t>
  </si>
  <si>
    <t>SOFTWARE DI PRONTO SOCCORSO - 706</t>
  </si>
  <si>
    <t>SOLUZIONI AD USO INFUSIONALE - 706</t>
  </si>
  <si>
    <t>SOLUZIONI DI AMINOACIDI - 706</t>
  </si>
  <si>
    <t>soluzioni enterali e parenterali - 701</t>
  </si>
  <si>
    <t>Soluzioni infusionali - 701</t>
  </si>
  <si>
    <t>SOLUZIONI INFUSIONALI - 702</t>
  </si>
  <si>
    <t>SOLUZIONI INFUSIONALI - 703</t>
  </si>
  <si>
    <t>Soluzioni infusionali - 708</t>
  </si>
  <si>
    <t>Soluzioni infusionali e per irrigazione - 701</t>
  </si>
  <si>
    <t>Soluzioni infusionali e per irrigazione adesione gara ARCA Ed.2 - 701</t>
  </si>
  <si>
    <t>Soluzioni infusionali e soluzione elettrolitica reidratante in sacca da 2 LT. - 701</t>
  </si>
  <si>
    <t>SOLUZIONI INFUSIONALI ED. 2 - 708</t>
  </si>
  <si>
    <t>Somministrazione di lavoro: OSS, personale infermieristico, personale amministrativo, operatori tecnici - 701</t>
  </si>
  <si>
    <t>Somministrazione di lavoro: OSS, presonale infermieristico, personale amministrativo, operatori tecnici - 701</t>
  </si>
  <si>
    <t>Somministrazione di lavoro: OSS, presonale infermieristico, personale amministrativo, operatori tecnici - 702</t>
  </si>
  <si>
    <t>Somministrazione di lavoro: OSS, presonale infermieristico, personale amministrativo, operatori tecnici - 704</t>
  </si>
  <si>
    <t>Somministrazione di lavoro: OSS, presonale infermieristico, personale amministrativo, operatori tecnici - 708</t>
  </si>
  <si>
    <t>SOMMINISTRAZIONE DI MATERIALE DI CONSUMO PER SISTEMA LAVAGGIO PROTESI ORTOPEDICHE - 705</t>
  </si>
  <si>
    <t>SOMMINISTRAZIONE LAVORO TEMPORANEO (OPERATORI TECNICI CUCINE) - 705</t>
  </si>
  <si>
    <t>sonde varie - 701</t>
  </si>
  <si>
    <t>Sonde varie per apparato gastrointestinale e sonde per emostasi esofagea - ARCA - 707</t>
  </si>
  <si>
    <t>sondini per aspirazione tracheobronchiale - 701</t>
  </si>
  <si>
    <t>sostituzione endoscopi ch toracica - 701</t>
  </si>
  <si>
    <t>sostituzione TC radioterapia - 701</t>
  </si>
  <si>
    <t>specialità medicinali non registrate in Italia - 701</t>
  </si>
  <si>
    <t>STENT AUTOESPANDIBILE A RILASCIO DI FARMACO - 705</t>
  </si>
  <si>
    <t>STENT AUTOESPANDIBILE IN NITINOL PER ANGIOPLASTICA CAROTIDEA - 705</t>
  </si>
  <si>
    <t>STENT AUTOESPANDIBILI IN NITINOL PER ANGIOPLASTICA FEMORO-POPLITEA COMPATIBILI CON INTRODUTTORI 4 F - 705</t>
  </si>
  <si>
    <t>STENT AUTOESPANDIBILI PER ANGIOPLASTICA ILIACO FEMORALE - 705</t>
  </si>
  <si>
    <t>STENT AUTOESPANDIBILI PER OCCLUSIONI DI ANEURISMI CEREBRALI - 705</t>
  </si>
  <si>
    <t>STENT BALLOON EXPANDIBLE PREMONTATI PER ANGIOPLASTICA ILIACA, OSTIALE DEI TSA E VISCERALI - 705</t>
  </si>
  <si>
    <t>STENT DEDICATI AL DISTRETTO POPLITEO - 705</t>
  </si>
  <si>
    <t>STENT PER ANGIOPLASTICA RENALE - 705</t>
  </si>
  <si>
    <t>Stent uretrali - 708</t>
  </si>
  <si>
    <t>STENT VENOSI - 705</t>
  </si>
  <si>
    <t>stimolatori diafframmatici - 701</t>
  </si>
  <si>
    <t>STRUMENTARIO CHIRUGICO - 706</t>
  </si>
  <si>
    <t>SUPPORTI INFORMATICI  ORIGINALI E RIGENERATI - 706</t>
  </si>
  <si>
    <t>SUPPORTI PER LA REGISTRAZIONE DI IMMAGINI DIAGNOSTICHE (CD - DVD) - 702</t>
  </si>
  <si>
    <t>SUPPORTI PER LA REGISTRAZIONE DI IMMAGINI DIAGNOSTICHE (CD - DVD) - 703</t>
  </si>
  <si>
    <t>SUPPORTI PER LA REGISTRAZIONE DI IMMAGINI DIAGNOSTICHE (CD - DVD) - 705</t>
  </si>
  <si>
    <t>SUPPORTI PER LA REGISTRAZIONE DI IMMAGINI DIAGNOSTICHE (CD - DVD) - 706</t>
  </si>
  <si>
    <t>SUPPORTI PER LA REGISTRAZIONE DI IMMAGINI DIAGNOSTICHE (CD - DVD) - 708</t>
  </si>
  <si>
    <t>SUTURATRICI ENDOSCOPICHE - 705</t>
  </si>
  <si>
    <t>SUTURE-  in  ARCA - 707</t>
  </si>
  <si>
    <t>suture chirurgiche occorrenti alla Azienda Ospedaliera - 701</t>
  </si>
  <si>
    <t>suture chirurgiche per la S.C. Chirurgia Generale e Trapianti - 701</t>
  </si>
  <si>
    <t>suture chirurgiche per S.C. chirurgia generale e trapianti - 701</t>
  </si>
  <si>
    <t>Suture e reti chirurgiche - 708</t>
  </si>
  <si>
    <t>SUTURE E SUTURATRICI - 703</t>
  </si>
  <si>
    <t>TAPPETINI MAGNETICI MONOUSO PER IL POSIZIONAMENTO DI STRUMENTARIO CHIRURGICO IN SALA OPERATORIA - 705</t>
  </si>
  <si>
    <t>TELEFONIA FISSA - 706</t>
  </si>
  <si>
    <t>TELEFONIA FISSA PROROGA 6 MESI - 706</t>
  </si>
  <si>
    <t>TELEFONIA MOBILE - 706</t>
  </si>
  <si>
    <t>TEST RAPIDO IMMUNOCROMATOGRAFICO PER LA RICERCA DELL'ANTIGENE NELLE URINE - 705</t>
  </si>
  <si>
    <t>TINTEGGIATURE ED AFFINI - 706</t>
  </si>
  <si>
    <t>TINTEGGIATURE ED AFFINI ARCA - 706</t>
  </si>
  <si>
    <t>TONER CARTUCCE E NASTRI PER STAMPANTI - 706</t>
  </si>
  <si>
    <t>TRAPANI ED AGHI PER INFUSIONE INTRAOSSEA - 708</t>
  </si>
  <si>
    <t>trasduttori di pressione m/uso - 701</t>
  </si>
  <si>
    <t>TRASPORTO PAZIENTI DIALIZZATI - 709</t>
  </si>
  <si>
    <t>UN COLORATORE - 706</t>
  </si>
  <si>
    <t>VACCINI ALLERGENICI PER TERAPIA IPOSENSIBILIZZANTE SPECIFICA - 703</t>
  </si>
  <si>
    <t>VALVULOTOMI AUTOESPANDIBILI - 705</t>
  </si>
  <si>
    <t>Ventilatori polmonari - 708</t>
  </si>
  <si>
    <t>Ventilatori polmonari, cec - 701</t>
  </si>
  <si>
    <t>VENTILOTERAPIA - 706</t>
  </si>
  <si>
    <t>Verifica impianti elettrici nei locali ad uso medico - 706</t>
  </si>
  <si>
    <t>VIGILANZA NON ARMATA - 706</t>
  </si>
  <si>
    <t>Vigilanza non armata - 708</t>
  </si>
  <si>
    <t>VIGILANZA NON ARMATA (portierato) - 704</t>
  </si>
  <si>
    <t>VISCOELASTICI - 705</t>
  </si>
  <si>
    <t>viti e miniplacche in titanio per fissazione cranio per nch e ch. epilessia - 701</t>
  </si>
  <si>
    <t>Durata prevista nuovo contratto</t>
  </si>
  <si>
    <t>CPV (*)</t>
  </si>
  <si>
    <t>Enti</t>
  </si>
  <si>
    <t>OGGETTO DEL FABBISOGNO</t>
  </si>
  <si>
    <t>DURATA CONTRATTO
IN MESI</t>
  </si>
  <si>
    <t xml:space="preserve">VALORE 
</t>
  </si>
  <si>
    <t>FORNITURA DI RADIOFARMACI</t>
  </si>
  <si>
    <t>FORNITURA DI BRACCIALETTI IDENTIFICATIVI PAZIENTE</t>
  </si>
  <si>
    <t xml:space="preserve">FORNITURA DI CATETERI PER DIALISI                                                                      </t>
  </si>
  <si>
    <t>FORNITURA DI ALCOLI ETERI E DI MATERIE PRIME</t>
  </si>
  <si>
    <t>FORNITURA DI SUPPORTI PER LA REGISTRAZIONE DI IMMAGINI DIAGNOSTICHE (CD - DVD)</t>
  </si>
  <si>
    <t>FORNITURA DI DISPOSITIVI PER MAMMOTOME</t>
  </si>
  <si>
    <t>FORNITURA DI UN SISTEMA DIAGNOSTICO COMPLETO DI TEST DI CITOFLUORIMETRIA</t>
  </si>
  <si>
    <t>FORNITURA IN SERVICE SISTEMA PER ESECUZIONE ESAMI MICROBIOLOGIA</t>
  </si>
  <si>
    <t>FORNITURA DI OPERE DI STAMPA</t>
  </si>
  <si>
    <t>FORNITURA DI MATERIALE PER ARTROSCOPIA</t>
  </si>
  <si>
    <t>FORNITURA DI PALLONI DA VALVULOPASTICA AORTICA</t>
  </si>
  <si>
    <t>FORNITURA DI UN SISTEMA PER LA SEMINA AUTOMATIZZATA DELLE PIASTRE</t>
  </si>
  <si>
    <t>FULL SERVICE PAPILLOMA VIRUS</t>
  </si>
  <si>
    <t>SERVIZIO ARCHIVIAZIONE DOCUMENTI E DOCUMENTI AMMINISTRATIVI</t>
  </si>
  <si>
    <t>SERVIZIO DI TRASPORTO BENI ECONOMALI E FARMACEUTICI</t>
  </si>
  <si>
    <t>FORNITURA DI DETERSIVI E DETERGENTI</t>
  </si>
  <si>
    <t>FULL SERVICE DI LAVAENDOSCOPI E RELATIVO MATERIALE DI CONSUMO</t>
  </si>
  <si>
    <t>FORNITURA DI LAME MONOUSO PER MICROTOMO</t>
  </si>
  <si>
    <t>FORNITURA DI MATERALE DI CONSUMO STRYKER</t>
  </si>
  <si>
    <t>FORNITURA DI MATERIALE PER CONVIVENZA IN GENERE</t>
  </si>
  <si>
    <t>FORNITURA DI SACCHI IN MATERIALE VARIO</t>
  </si>
  <si>
    <t>SERVIZIO DI TRASPORTO SANITARIO SEMPLICE E SANITARIO DI PAZIENTI E DI MATERIALE BIOLOGICI VARI</t>
  </si>
  <si>
    <t>SERVIZIO DI SPURGHI</t>
  </si>
  <si>
    <t>SERVIZIO DI POSTA CELERE AZIENDALE</t>
  </si>
  <si>
    <t>FORNITURA DI ALCOLI E MATERIE PRIME</t>
  </si>
  <si>
    <t>FORNITURA DI KIT DISSETTORE AD ULTRASUONI CUSA</t>
  </si>
  <si>
    <t>FORNITURA DI COPERTE TERMICHE</t>
  </si>
  <si>
    <t xml:space="preserve">FORNITURA DI CATETERI VENOSI CON TECNOLOGIA GROSHONG </t>
  </si>
  <si>
    <t>FORNITURA DI IMPIANTI COCLEARI</t>
  </si>
  <si>
    <t>FORNITURA IN SERVICE DI UN SISTEMA DIAGNOSTICO PER EMOCOLTURA</t>
  </si>
  <si>
    <t>FORNITURA DI SISTEMA DI PRELIEVO SOTTOVUOTO</t>
  </si>
  <si>
    <t>FORNITURA DI DISPOSITIVI PER INTERVENTI SULLA COLONNA VERTEBRALE</t>
  </si>
  <si>
    <t>FORNITURA DI DISPOSITIVI PER OSTETRICIA E GINECOLOGIA</t>
  </si>
  <si>
    <t>FORNITURA DI MATERIALE DI CONSUMO ODONTOIATRICO</t>
  </si>
  <si>
    <t>FORNITURA DI DERRATE ALIMENTARI</t>
  </si>
  <si>
    <t xml:space="preserve">FORNITURA DI DISPOSITIVI MEDICI PER ELETTROFISIOLOGIA </t>
  </si>
  <si>
    <t xml:space="preserve">FORNITURA BIENNALE DI DISPOSITIVI MEDICI ESCLUSIVI X CHIRURGIA VASCOLARE </t>
  </si>
  <si>
    <t xml:space="preserve">FORNITURA BIENNALE DI DISPOSITIVI MEDICI ESCLUSIVI X EMODINAMICA CARDIOLOGIA </t>
  </si>
  <si>
    <t xml:space="preserve">FORNITURA DI  SISTEMA PER EMOGASANALISI </t>
  </si>
  <si>
    <t xml:space="preserve">FORNITURA DI DISPOSITIVI MEDICI PER NEUROSTIMOLAZIONE, TERMORIZOTEMIA E RADIOFREQUENZA </t>
  </si>
  <si>
    <t xml:space="preserve">FORNITURA DI LENTI IOL- AQ </t>
  </si>
  <si>
    <t>FORNITURA DI MEDICAZIONI AVANZATE MEPILEX BORDER AG</t>
  </si>
  <si>
    <t>FORNITURA DI PROTESI ENDOVASCOLARI</t>
  </si>
  <si>
    <t>FORNITURA DI PROTESI MAMMARIE E ESPANSORI TISSUTALI</t>
  </si>
  <si>
    <t xml:space="preserve">FORNITURA DI SUTURATRICI MECCANICHE E MATERIALE PER LAPAROSCOPIA </t>
  </si>
  <si>
    <t xml:space="preserve">FORNITURA IN SERVICE MATERIALE CONSUMO PER CENTRI DIALISI </t>
  </si>
  <si>
    <t xml:space="preserve">FORNITURA TRIENNALE DI DRENAGGI E DISPOSITIVI DI RACCOLTA LIQUIDI </t>
  </si>
  <si>
    <t xml:space="preserve">FORNITURA DI PROTESI ORTOPEDICHE E CEMENTO E MATERIALI E MEZZI PER OSTEOSINTESI OCCORRENTI AI REPARTI DI ORTOPEDIA E TRAUMATOLOGIA </t>
  </si>
  <si>
    <t xml:space="preserve">SERVIZIO DI PULIZIA </t>
  </si>
  <si>
    <t xml:space="preserve">SERVIZIO VIGILANZA (ispezioni notturne) </t>
  </si>
  <si>
    <t xml:space="preserve">FORNITURA DI SUTURATRICI ENDOSCOPICHE </t>
  </si>
  <si>
    <t xml:space="preserve">ATTIVITA' DI FORMAZIONE (CORSI AGGIORNAMENTO) </t>
  </si>
  <si>
    <t xml:space="preserve">FORNITURA DI CARTELLETTE PORTA CD </t>
  </si>
  <si>
    <t xml:space="preserve">SERVIZIO DI CONVALIDA AUTOCLAVI </t>
  </si>
  <si>
    <t xml:space="preserve">FORNITURA ANNUALE DI REAGENTI E DIAGNOSTICI VARI DESTINATI ALL’U.O.C. DI MICROBIOLOGIA </t>
  </si>
  <si>
    <t xml:space="preserve">FORNITURA BIENNALE DI PRODOTTI GALENICI </t>
  </si>
  <si>
    <t xml:space="preserve">FORNITURA BIENNALE PELLICOLE X STAMPANTI LASER A SECCO DI PROD. CARESTREAM H. </t>
  </si>
  <si>
    <t xml:space="preserve">FORNITURA DI ESTRATTI ALLERGENICI PER TERAPIA IPOSENSIBILIZZANTE SPECIFICA </t>
  </si>
  <si>
    <t xml:space="preserve">FORNITURA DI IMPIANTI ENDOSSEI </t>
  </si>
  <si>
    <t xml:space="preserve">FORNITURA DI PANNELLI ERITROCITARI ALTERNATIVI PER RICERCA ED IDENTIFICAZIONE DI ANTICORPI ANTI-ERITROCITI </t>
  </si>
  <si>
    <t>FORNITURA DI REAGENTI PER ESAMI DI COAGULAZIONE SPECIALISTICA DI SECONDO LIVELLO PER LO STUDIO DEI MARCATORI DI ATTIVAZIONE DELLA COAGULAZIONE E DELLA FIBRINOLISI</t>
  </si>
  <si>
    <t xml:space="preserve">FORNITURA DI STRUMENTAZIONE AUTOMATICA IN CHEMILUMINESCENZA E RELATIVI CONSUMABILI PER L'ESECUZIONE DI ESAMI SIEROIMMUNOLOGICI PER LA QUALIFICAZIONE BIOLOGICA DEGLI EMOCOMPONENTI DONATI </t>
  </si>
  <si>
    <t xml:space="preserve">FORNITURA DI VETRINI E MATERIALE DI CONSUMO PER ANATOMIA PATOLOGICA </t>
  </si>
  <si>
    <t>FORNITURA IN "FULL SERVICE" DI SISTEMA ANALITICO PER ESAMI DI COAGULAZIONE SPECIALISTICA DI SECONDO LIVELLO E DEI RELATIVI CONSUMABILI, PER LO STUDIO DELL'AGGREGAZIONE PIASTRINICA</t>
  </si>
  <si>
    <t xml:space="preserve">FORNITURA IN "FULL SERVICE" DI SISTEMA ANALITICO PER ESAMI DI COAGULAZIONE SPECIALISTICA DI SECONDO LIVELLO E DEI RELATIVI CONSUMABILI, PER LO STUDIO DELLE SINDROMI EMORRAGICHE CONGENITE </t>
  </si>
  <si>
    <t>FORNITURA QUADRIENNALE DI DETERGENTI E SAPONI</t>
  </si>
  <si>
    <t xml:space="preserve">FORNITURA TRIENNALE DI ADESIVI TISSUTALI </t>
  </si>
  <si>
    <t>FORNITURA TRIENNALE DI CATETERI VESCICALI</t>
  </si>
  <si>
    <t>FORNITURA TRIENNALE DI DISPOSITIVI PER NUTRIZIONE PARENTERALE PER APPARECCHIATURA SIFRAMIX</t>
  </si>
  <si>
    <t>FORNITURA TRIENNALEDI KIT PER LA RICERCA QUALITATIVA PER ANTIGENI DI TRICHOMONAS VAGINALIS PER MICROBIOLOGIA</t>
  </si>
  <si>
    <t xml:space="preserve">FORNITURA TRIENNALE DI STOVIGLIE E MATERIALE VARIO PER CUCINA </t>
  </si>
  <si>
    <t xml:space="preserve">FORNITURA TRIENNALE DI TAMPONI IN PROVETTA CON TERRENO DI TRASPORTO CARY BLAIR E DI UN SISTEMA DIAGNOSTICO PER MONITORAGGIO FARMACI IN TURBIDIMETRIA </t>
  </si>
  <si>
    <t>FORNITURA MATERIALE SANITARIO VARIO PER QUARTIERI OPERATORI</t>
  </si>
  <si>
    <t>SERVIZIO DI MANUTENZIONE SISTEMA ORACLE E BUSINESS suite -</t>
  </si>
  <si>
    <t>FORNITURA DI MATERIALI DI CONTROLLO E SERVIZI INFORMATICI ASSOCIATI</t>
  </si>
  <si>
    <t xml:space="preserve">NOLEGGIO APP. SPECTRUM CARDIOCHIRURGIA </t>
  </si>
  <si>
    <t xml:space="preserve">SERVICE DI APPARECCHIATURE PER MONITORAGGIO EMODINAMICO E RELATIVO MATERIALE DI CONSUMO </t>
  </si>
  <si>
    <t xml:space="preserve">SERVIZIO BROKERAGGIO </t>
  </si>
  <si>
    <t xml:space="preserve">SERVIZIO GLOBAL SERVICE </t>
  </si>
  <si>
    <t xml:space="preserve">SERVIZIO NOLEGGIO ANTIDECUBITO LEGNANO, MAGENTA, ABBIATEGRASSO </t>
  </si>
  <si>
    <t xml:space="preserve">SERVIZIO OUTSOURCING </t>
  </si>
  <si>
    <t xml:space="preserve">FORNITURA DI SIERI DI CONTROLLO PER IMMUNOLOGIA E BIOLOGIA MOLECOLARE </t>
  </si>
  <si>
    <t xml:space="preserve">FORNITURA DI SISTEMA DI COLORAZIONE CENTRIFUGA DI VETRINI PER EMATOLOGIA "AEROSPRAY" esclusiva con DELCON </t>
  </si>
  <si>
    <t xml:space="preserve">FORNITURA DI SISTEMA DIAGNOSTICO DI BIOLOGIA MOLECOLARE </t>
  </si>
  <si>
    <t>FORNITURA DI SISTEMA DIAGNOSTICO PER EMOCOLTURE ED ALTRI MATERIALI</t>
  </si>
  <si>
    <t>FORNITURA DI SISTEMA DIAGNOSTICO PER IMMUNOLOGIA CLINICA (EIA) -</t>
  </si>
  <si>
    <t xml:space="preserve">FORNITURA DI SISTEMA DIAGNOSTICO PER LA PRESENZA DI ANTICORPI ANTI LEGIONELLA PNEUMOPHILA POOL SU SIERO O PLASMA </t>
  </si>
  <si>
    <t xml:space="preserve">FORNITURA DI SISTEMA DIAGNOSTICO PER SCREENING TOSSICOLOGICO QUALITATIVO SIMULTANEO CON LETTURA FLUORIMETRICA </t>
  </si>
  <si>
    <t xml:space="preserve">FORNITURA DI SISTEMA PER LA FORNITURA DI REAGENTI PER ESAMI DI COAGULAZIONE SPECIALISTICA DI SECONDO LIVELLO, PER LO STUDIO DEGLI ALLO- E AUTO-ANTICORPI ANTI-PIASTRINE </t>
  </si>
  <si>
    <t xml:space="preserve">FORNITURA DI MATERIALE DI CONSUMO PER SISTEMA LAVAGGIO PROTESI ORTOPEDICHE </t>
  </si>
  <si>
    <t xml:space="preserve">FORNITURA DI TAPPETINI MAGNETICI MONOUSO PER IL POSIZIONAMENTO DI STRUMENTARIO CHIRURGICO IN SALA OPERATORIA </t>
  </si>
  <si>
    <t xml:space="preserve">FORNITURA DI TEST RAPIDO IMMUNOCROMATOGRAFICO PER LA RICERCA DELL'ANTIGENE NELLE URINE </t>
  </si>
  <si>
    <t>FORNITURA DI COMUNICATORI VOCALI</t>
  </si>
  <si>
    <t>FORNITURA DI DISPOSITIVI MEDICI DEDICATI PER SISTEMI LIGASURE</t>
  </si>
  <si>
    <t>SERVIZIO RISTORAZIONE OSPEDALE MAGENTA</t>
  </si>
  <si>
    <t>FORNITURA DI DISPOSITIVI MEDICI CARDIOCHIRURGIA</t>
  </si>
  <si>
    <t>SERVIZIO DI LAVANOLO</t>
  </si>
  <si>
    <t>SERVIZIO DI FACILITY MANAGEMENT MANUTENZIONE IMMOBILI ED IMPIANTI</t>
  </si>
  <si>
    <t>FORNITURA DI MATERIALE VARIO CON LOCAZIONE RELATIVE APPARECCHIATURE PER ATTIVITA' DI EMAFERESI TERAPEUTICA E PRODUTTIVA</t>
  </si>
  <si>
    <t>FORNITURA DI UN SISTEMA DIAGNOSTICO PER L'ESECUZIONE DI TEST DI ALLERGOLOGIA E AUTOIMMUNITA'</t>
  </si>
  <si>
    <t>FORNITURA DI PACE MAKER</t>
  </si>
  <si>
    <t>FORNITURA DI BIOPROTESI AORTICA PER ACCESSO TRANSFEMORALE ACURATENEO</t>
  </si>
  <si>
    <t>FORNITURA IN SERVICE DI SISTEMA PER ESECUZIONE IN AUTOMATICO DELL'IDENTIFICAZIONE BATTERICA E TEST DI ANTIBIOTICO RESISTENZA</t>
  </si>
  <si>
    <t>FORNITURA DI CARTE TERMICHE PER ELETTRODIAGNOSTICA</t>
  </si>
  <si>
    <t>FORNITURA DI MATRIX MANDIBLE</t>
  </si>
  <si>
    <t>FORNITURA IN SERVICE DI SISTEMA PER ESECUZIONE ESAMI DI BIOLOGIA MOLECOLARE CON METODICA REAL TIME PCR COMPRENSIVO DI ESTRATTORI ACIDI NUCLEICI</t>
  </si>
  <si>
    <t>FORNITURA DI DIAGNOSTICHE SIEROLOGICHE VARIE CON SISTEMA MISTO IN CHEMILUMINESCENZA E IN IMMUNOENZIMATICA SU MICROPIASTRA IN AUTOMAZIONE</t>
  </si>
  <si>
    <t xml:space="preserve">FORNITURA DI SISTEMA DIAGNOSTICO PER DOSAGGIO DI AUTOANTICORPI IN IMMUNO FLUORESCENZA A BLOTTING PER LABORATORIO ANALISI </t>
  </si>
  <si>
    <t>FORNITURA ENERGIA ELETTRICA</t>
  </si>
  <si>
    <t>FORNITURA DI GAS NATURALE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</si>
</sst>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\ yyyy"/>
    <numFmt numFmtId="165" formatCode="0;[Red]0"/>
    <numFmt numFmtId="166" formatCode="&quot;€&quot;\ #,##0.00000"/>
    <numFmt numFmtId="167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2"/>
      <color theme="0" tint="-0.499984740745262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0" fillId="0" borderId="0" xfId="0"/>
    <xf numFmtId="0" fontId="0" fillId="2" borderId="1" xfId="0" applyFill="1" applyBorder="1"/>
    <xf numFmtId="0" fontId="2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165" fontId="0" fillId="2" borderId="1" xfId="0" applyNumberFormat="1" applyFill="1" applyBorder="1"/>
    <xf numFmtId="49" fontId="0" fillId="2" borderId="1" xfId="0" applyNumberFormat="1" applyFont="1" applyFill="1" applyBorder="1"/>
    <xf numFmtId="165" fontId="0" fillId="2" borderId="1" xfId="0" applyNumberFormat="1" applyFont="1" applyFill="1" applyBorder="1"/>
    <xf numFmtId="166" fontId="0" fillId="2" borderId="1" xfId="0" applyNumberFormat="1" applyFill="1" applyBorder="1"/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pivotButton="1"/>
    <xf numFmtId="0" fontId="0" fillId="2" borderId="1" xfId="0" applyFill="1" applyBorder="1" applyAlignment="1">
      <alignment wrapText="1"/>
    </xf>
    <xf numFmtId="49" fontId="5" fillId="0" borderId="0" xfId="0" applyNumberFormat="1" applyFont="1" applyAlignment="1" applyProtection="1">
      <alignment wrapText="1"/>
      <protection locked="0"/>
    </xf>
    <xf numFmtId="1" fontId="5" fillId="0" borderId="0" xfId="0" applyNumberFormat="1" applyFont="1" applyAlignment="1" applyProtection="1">
      <alignment wrapText="1"/>
      <protection locked="0"/>
    </xf>
    <xf numFmtId="167" fontId="5" fillId="0" borderId="0" xfId="0" applyNumberFormat="1" applyFont="1" applyAlignment="1" applyProtection="1">
      <alignment wrapText="1"/>
      <protection locked="0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/>
    </xf>
    <xf numFmtId="167" fontId="6" fillId="0" borderId="0" xfId="0" applyNumberFormat="1" applyFont="1"/>
    <xf numFmtId="167" fontId="6" fillId="0" borderId="0" xfId="0" applyNumberFormat="1" applyFont="1" applyFill="1"/>
    <xf numFmtId="0" fontId="6" fillId="0" borderId="0" xfId="0" applyFont="1" applyFill="1"/>
    <xf numFmtId="167" fontId="6" fillId="4" borderId="0" xfId="0" applyNumberFormat="1" applyFont="1" applyFill="1"/>
    <xf numFmtId="4" fontId="6" fillId="0" borderId="0" xfId="0" applyNumberFormat="1" applyFont="1"/>
    <xf numFmtId="0" fontId="6" fillId="0" borderId="0" xfId="0" applyFont="1" applyAlignment="1">
      <alignment horizontal="left" wrapText="1"/>
    </xf>
    <xf numFmtId="49" fontId="7" fillId="0" borderId="0" xfId="0" applyNumberFormat="1" applyFont="1" applyAlignment="1" applyProtection="1">
      <alignment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4885/AppData/Local/Microsoft/Windows/Temporary%20Internet%20Files/Content.IE5/NBNGOF6Y/Iniziativa_Pianificazione_2016-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ZIATIVA"/>
      <sheetName val="FABBISOGNI"/>
      <sheetName val="METADATA"/>
      <sheetName val="CRONOLOGIA_REV"/>
      <sheetName val="HIDDEN_COMBO"/>
      <sheetName val="CPV_MAIN"/>
      <sheetName val="ATC"/>
      <sheetName val="CND"/>
      <sheetName val="SOA"/>
      <sheetName val="FER"/>
      <sheetName val="PROF"/>
      <sheetName val="MOD_APPROV_FILTRATI"/>
      <sheetName val="SQL"/>
    </sheetNames>
    <sheetDataSet>
      <sheetData sheetId="0"/>
      <sheetData sheetId="1"/>
      <sheetData sheetId="2"/>
      <sheetData sheetId="3"/>
      <sheetData sheetId="4">
        <row r="2">
          <cell r="A2" t="str">
            <v>Seleziona</v>
          </cell>
        </row>
        <row r="3">
          <cell r="A3" t="str">
            <v>Forniture / servizi</v>
          </cell>
        </row>
        <row r="4">
          <cell r="A4" t="str">
            <v>Farmaci</v>
          </cell>
        </row>
        <row r="5">
          <cell r="A5" t="str">
            <v>Dispositivi medici</v>
          </cell>
        </row>
        <row r="6">
          <cell r="A6" t="str">
            <v>Forniture / servizi sanitari</v>
          </cell>
        </row>
        <row r="7">
          <cell r="A7" t="str">
            <v>Forniture / servizi ferroviari</v>
          </cell>
        </row>
        <row r="8">
          <cell r="A8" t="str">
            <v>Lavori</v>
          </cell>
        </row>
        <row r="9">
          <cell r="A9" t="str">
            <v>Incarichi a liberi professionisti</v>
          </cell>
        </row>
        <row r="10">
          <cell r="A10" t="str">
            <v>Concessioni</v>
          </cell>
        </row>
        <row r="11">
          <cell r="A11" t="str">
            <v>Concorsi pubblici di progettazione</v>
          </cell>
        </row>
        <row r="12">
          <cell r="A12" t="str">
            <v>Servizi sociali e altri servizi (Allegato IX D. Lgs n.50/2016)</v>
          </cell>
        </row>
        <row r="30">
          <cell r="A30" t="str">
            <v>Si</v>
          </cell>
        </row>
        <row r="31">
          <cell r="A31" t="str">
            <v>No</v>
          </cell>
        </row>
      </sheetData>
      <sheetData sheetId="5">
        <row r="1">
          <cell r="A1" t="str">
            <v>CODICE</v>
          </cell>
        </row>
        <row r="2">
          <cell r="A2" t="str">
            <v>03100000-2</v>
          </cell>
        </row>
        <row r="3">
          <cell r="A3" t="str">
            <v>03110000-5</v>
          </cell>
        </row>
        <row r="4">
          <cell r="A4" t="str">
            <v>03111000-2</v>
          </cell>
        </row>
        <row r="5">
          <cell r="A5" t="str">
            <v>03111100-3</v>
          </cell>
        </row>
        <row r="6">
          <cell r="A6" t="str">
            <v>03111200-4</v>
          </cell>
        </row>
        <row r="7">
          <cell r="A7" t="str">
            <v>03111300-5</v>
          </cell>
        </row>
        <row r="8">
          <cell r="A8" t="str">
            <v>03111400-6</v>
          </cell>
        </row>
        <row r="9">
          <cell r="A9" t="str">
            <v>03111500-7</v>
          </cell>
        </row>
        <row r="10">
          <cell r="A10" t="str">
            <v>03111600-8</v>
          </cell>
        </row>
        <row r="11">
          <cell r="A11" t="str">
            <v>03111700-9</v>
          </cell>
        </row>
        <row r="12">
          <cell r="A12" t="str">
            <v>03111800-0</v>
          </cell>
        </row>
        <row r="13">
          <cell r="A13" t="str">
            <v>03111900-1</v>
          </cell>
        </row>
        <row r="14">
          <cell r="A14" t="str">
            <v>03112000-9</v>
          </cell>
        </row>
        <row r="15">
          <cell r="A15" t="str">
            <v>03113000-6</v>
          </cell>
        </row>
        <row r="16">
          <cell r="A16" t="str">
            <v>03113100-7</v>
          </cell>
        </row>
        <row r="17">
          <cell r="A17" t="str">
            <v>03113200-8</v>
          </cell>
        </row>
        <row r="18">
          <cell r="A18" t="str">
            <v>03114000-3</v>
          </cell>
        </row>
        <row r="19">
          <cell r="A19" t="str">
            <v>03114100-4</v>
          </cell>
        </row>
        <row r="20">
          <cell r="A20" t="str">
            <v>03114200-5</v>
          </cell>
        </row>
        <row r="21">
          <cell r="A21" t="str">
            <v>03115000-0</v>
          </cell>
        </row>
        <row r="22">
          <cell r="A22" t="str">
            <v>03115100-1</v>
          </cell>
        </row>
        <row r="23">
          <cell r="A23" t="str">
            <v>03115110-4</v>
          </cell>
        </row>
        <row r="24">
          <cell r="A24" t="str">
            <v>03115120-7</v>
          </cell>
        </row>
        <row r="25">
          <cell r="A25" t="str">
            <v>03115130-0</v>
          </cell>
        </row>
        <row r="26">
          <cell r="A26" t="str">
            <v>03116000-7</v>
          </cell>
        </row>
        <row r="27">
          <cell r="A27" t="str">
            <v>03116100-8</v>
          </cell>
        </row>
        <row r="28">
          <cell r="A28" t="str">
            <v>03116200-9</v>
          </cell>
        </row>
        <row r="29">
          <cell r="A29" t="str">
            <v>03116300-0</v>
          </cell>
        </row>
        <row r="30">
          <cell r="A30" t="str">
            <v>03117000-4</v>
          </cell>
        </row>
        <row r="31">
          <cell r="A31" t="str">
            <v>03117100-5</v>
          </cell>
        </row>
        <row r="32">
          <cell r="A32" t="str">
            <v>03117110-8</v>
          </cell>
        </row>
        <row r="33">
          <cell r="A33" t="str">
            <v>03117120-1</v>
          </cell>
        </row>
        <row r="34">
          <cell r="A34" t="str">
            <v>03117130-4</v>
          </cell>
        </row>
        <row r="35">
          <cell r="A35" t="str">
            <v>03117140-7</v>
          </cell>
        </row>
        <row r="36">
          <cell r="A36" t="str">
            <v>03117200-6</v>
          </cell>
        </row>
        <row r="37">
          <cell r="A37" t="str">
            <v>03120000-8</v>
          </cell>
        </row>
        <row r="38">
          <cell r="A38" t="str">
            <v>03121000-5</v>
          </cell>
        </row>
        <row r="39">
          <cell r="A39" t="str">
            <v>03121100-6</v>
          </cell>
        </row>
        <row r="40">
          <cell r="A40" t="str">
            <v>03121200-7</v>
          </cell>
        </row>
        <row r="41">
          <cell r="A41" t="str">
            <v>03121210-0</v>
          </cell>
        </row>
        <row r="42">
          <cell r="A42" t="str">
            <v>03130000-1</v>
          </cell>
        </row>
        <row r="43">
          <cell r="A43" t="str">
            <v>03131000-8</v>
          </cell>
        </row>
        <row r="44">
          <cell r="A44" t="str">
            <v>03131100-9</v>
          </cell>
        </row>
        <row r="45">
          <cell r="A45" t="str">
            <v>03131200-0</v>
          </cell>
        </row>
        <row r="46">
          <cell r="A46" t="str">
            <v>03131300-1</v>
          </cell>
        </row>
        <row r="47">
          <cell r="A47" t="str">
            <v>03131400-2</v>
          </cell>
        </row>
        <row r="48">
          <cell r="A48" t="str">
            <v>03132000-5</v>
          </cell>
        </row>
        <row r="49">
          <cell r="A49" t="str">
            <v>03140000-4</v>
          </cell>
        </row>
        <row r="50">
          <cell r="A50" t="str">
            <v>03141000-1</v>
          </cell>
        </row>
        <row r="51">
          <cell r="A51" t="str">
            <v>03142000-8</v>
          </cell>
        </row>
        <row r="52">
          <cell r="A52" t="str">
            <v>03142100-9</v>
          </cell>
        </row>
        <row r="53">
          <cell r="A53" t="str">
            <v>03142200-0</v>
          </cell>
        </row>
        <row r="54">
          <cell r="A54" t="str">
            <v>03142300-1</v>
          </cell>
        </row>
        <row r="55">
          <cell r="A55" t="str">
            <v>03142400-2</v>
          </cell>
        </row>
        <row r="56">
          <cell r="A56" t="str">
            <v>03142500-3</v>
          </cell>
        </row>
        <row r="57">
          <cell r="A57" t="str">
            <v>03143000-5</v>
          </cell>
        </row>
        <row r="58">
          <cell r="A58" t="str">
            <v>03144000-2</v>
          </cell>
        </row>
        <row r="59">
          <cell r="A59" t="str">
            <v>03200000-3</v>
          </cell>
        </row>
        <row r="60">
          <cell r="A60" t="str">
            <v>03210000-6</v>
          </cell>
        </row>
        <row r="61">
          <cell r="A61" t="str">
            <v>03211000-3</v>
          </cell>
        </row>
        <row r="62">
          <cell r="A62" t="str">
            <v>03211100-4</v>
          </cell>
        </row>
        <row r="63">
          <cell r="A63" t="str">
            <v>03211110-7</v>
          </cell>
        </row>
        <row r="64">
          <cell r="A64" t="str">
            <v>03211120-0</v>
          </cell>
        </row>
        <row r="65">
          <cell r="A65" t="str">
            <v>03211200-5</v>
          </cell>
        </row>
        <row r="66">
          <cell r="A66" t="str">
            <v>03211300-6</v>
          </cell>
        </row>
        <row r="67">
          <cell r="A67" t="str">
            <v>03211400-7</v>
          </cell>
        </row>
        <row r="68">
          <cell r="A68" t="str">
            <v>03211500-8</v>
          </cell>
        </row>
        <row r="69">
          <cell r="A69" t="str">
            <v>03211600-9</v>
          </cell>
        </row>
        <row r="70">
          <cell r="A70" t="str">
            <v>03211700-0</v>
          </cell>
        </row>
        <row r="71">
          <cell r="A71" t="str">
            <v>03211900-2</v>
          </cell>
        </row>
        <row r="72">
          <cell r="A72" t="str">
            <v>03212000-0</v>
          </cell>
        </row>
        <row r="73">
          <cell r="A73" t="str">
            <v>03212100-1</v>
          </cell>
        </row>
        <row r="74">
          <cell r="A74" t="str">
            <v>03212200-2</v>
          </cell>
        </row>
        <row r="75">
          <cell r="A75" t="str">
            <v>03212210-5</v>
          </cell>
        </row>
        <row r="76">
          <cell r="A76" t="str">
            <v>03212211-2</v>
          </cell>
        </row>
        <row r="77">
          <cell r="A77" t="str">
            <v>03212212-9</v>
          </cell>
        </row>
        <row r="78">
          <cell r="A78" t="str">
            <v>03212213-6</v>
          </cell>
        </row>
        <row r="79">
          <cell r="A79" t="str">
            <v>03212220-8</v>
          </cell>
        </row>
        <row r="80">
          <cell r="A80" t="str">
            <v>03220000-9</v>
          </cell>
        </row>
        <row r="81">
          <cell r="A81" t="str">
            <v>03221000-6</v>
          </cell>
        </row>
        <row r="82">
          <cell r="A82" t="str">
            <v>03221100-7</v>
          </cell>
        </row>
        <row r="83">
          <cell r="A83" t="str">
            <v>03221110-0</v>
          </cell>
        </row>
        <row r="84">
          <cell r="A84" t="str">
            <v>03221111-7</v>
          </cell>
        </row>
        <row r="85">
          <cell r="A85" t="str">
            <v>03221112-4</v>
          </cell>
        </row>
        <row r="86">
          <cell r="A86" t="str">
            <v>03221113-1</v>
          </cell>
        </row>
        <row r="87">
          <cell r="A87" t="str">
            <v>03221114-8</v>
          </cell>
        </row>
        <row r="88">
          <cell r="A88" t="str">
            <v>03221120-3</v>
          </cell>
        </row>
        <row r="89">
          <cell r="A89" t="str">
            <v>03221200-8</v>
          </cell>
        </row>
        <row r="90">
          <cell r="A90" t="str">
            <v>03221210-1</v>
          </cell>
        </row>
        <row r="91">
          <cell r="A91" t="str">
            <v>03221211-8</v>
          </cell>
        </row>
        <row r="92">
          <cell r="A92" t="str">
            <v>03221212-5</v>
          </cell>
        </row>
        <row r="93">
          <cell r="A93" t="str">
            <v>03221213-2</v>
          </cell>
        </row>
        <row r="94">
          <cell r="A94" t="str">
            <v>03221220-4</v>
          </cell>
        </row>
        <row r="95">
          <cell r="A95" t="str">
            <v>03221221-1</v>
          </cell>
        </row>
        <row r="96">
          <cell r="A96" t="str">
            <v>03221222-8</v>
          </cell>
        </row>
        <row r="97">
          <cell r="A97" t="str">
            <v>03221230-7</v>
          </cell>
        </row>
        <row r="98">
          <cell r="A98" t="str">
            <v>03221240-0</v>
          </cell>
        </row>
        <row r="99">
          <cell r="A99" t="str">
            <v>03221250-3</v>
          </cell>
        </row>
        <row r="100">
          <cell r="A100" t="str">
            <v>03221260-6</v>
          </cell>
        </row>
        <row r="101">
          <cell r="A101" t="str">
            <v>03221270-9</v>
          </cell>
        </row>
        <row r="102">
          <cell r="A102" t="str">
            <v>03221300-9</v>
          </cell>
        </row>
        <row r="103">
          <cell r="A103" t="str">
            <v>03221310-2</v>
          </cell>
        </row>
        <row r="104">
          <cell r="A104" t="str">
            <v>03221320-5</v>
          </cell>
        </row>
        <row r="105">
          <cell r="A105" t="str">
            <v>03221330-8</v>
          </cell>
        </row>
        <row r="106">
          <cell r="A106" t="str">
            <v>03221340-1</v>
          </cell>
        </row>
        <row r="107">
          <cell r="A107" t="str">
            <v>03221400-0</v>
          </cell>
        </row>
        <row r="108">
          <cell r="A108" t="str">
            <v>03221410-3</v>
          </cell>
        </row>
        <row r="109">
          <cell r="A109" t="str">
            <v>03221420-6</v>
          </cell>
        </row>
        <row r="110">
          <cell r="A110" t="str">
            <v>03221430-9</v>
          </cell>
        </row>
        <row r="111">
          <cell r="A111" t="str">
            <v>03221440-2</v>
          </cell>
        </row>
        <row r="112">
          <cell r="A112" t="str">
            <v>03222000-3</v>
          </cell>
        </row>
        <row r="113">
          <cell r="A113" t="str">
            <v>03222100-4</v>
          </cell>
        </row>
        <row r="114">
          <cell r="A114" t="str">
            <v>03222110-7</v>
          </cell>
        </row>
        <row r="115">
          <cell r="A115" t="str">
            <v>03222111-4</v>
          </cell>
        </row>
        <row r="116">
          <cell r="A116" t="str">
            <v>03222112-1</v>
          </cell>
        </row>
        <row r="117">
          <cell r="A117" t="str">
            <v>03222113-8</v>
          </cell>
        </row>
        <row r="118">
          <cell r="A118" t="str">
            <v>03222114-5</v>
          </cell>
        </row>
        <row r="119">
          <cell r="A119" t="str">
            <v>03222115-2</v>
          </cell>
        </row>
        <row r="120">
          <cell r="A120" t="str">
            <v>03222116-9</v>
          </cell>
        </row>
        <row r="121">
          <cell r="A121" t="str">
            <v>03222117-6</v>
          </cell>
        </row>
        <row r="122">
          <cell r="A122" t="str">
            <v>03222118-3</v>
          </cell>
        </row>
        <row r="123">
          <cell r="A123" t="str">
            <v>03222120-0</v>
          </cell>
        </row>
        <row r="124">
          <cell r="A124" t="str">
            <v>03222200-5</v>
          </cell>
        </row>
        <row r="125">
          <cell r="A125" t="str">
            <v>03222210-8</v>
          </cell>
        </row>
        <row r="126">
          <cell r="A126" t="str">
            <v>03222220-1</v>
          </cell>
        </row>
        <row r="127">
          <cell r="A127" t="str">
            <v>03222230-4</v>
          </cell>
        </row>
        <row r="128">
          <cell r="A128" t="str">
            <v>03222240-7</v>
          </cell>
        </row>
        <row r="129">
          <cell r="A129" t="str">
            <v>03222250-0</v>
          </cell>
        </row>
        <row r="130">
          <cell r="A130" t="str">
            <v>03222300-6</v>
          </cell>
        </row>
        <row r="131">
          <cell r="A131" t="str">
            <v>03222310-9</v>
          </cell>
        </row>
        <row r="132">
          <cell r="A132" t="str">
            <v>03222311-6</v>
          </cell>
        </row>
        <row r="133">
          <cell r="A133" t="str">
            <v>03222312-3</v>
          </cell>
        </row>
        <row r="134">
          <cell r="A134" t="str">
            <v>03222313-0</v>
          </cell>
        </row>
        <row r="135">
          <cell r="A135" t="str">
            <v>03222314-7</v>
          </cell>
        </row>
        <row r="136">
          <cell r="A136" t="str">
            <v>03222315-4</v>
          </cell>
        </row>
        <row r="137">
          <cell r="A137" t="str">
            <v>03222320-2</v>
          </cell>
        </row>
        <row r="138">
          <cell r="A138" t="str">
            <v>03222321-9</v>
          </cell>
        </row>
        <row r="139">
          <cell r="A139" t="str">
            <v>03222322-6</v>
          </cell>
        </row>
        <row r="140">
          <cell r="A140" t="str">
            <v>03222323-3</v>
          </cell>
        </row>
        <row r="141">
          <cell r="A141" t="str">
            <v>03222330-5</v>
          </cell>
        </row>
        <row r="142">
          <cell r="A142" t="str">
            <v>03222331-2</v>
          </cell>
        </row>
        <row r="143">
          <cell r="A143" t="str">
            <v>03222332-9</v>
          </cell>
        </row>
        <row r="144">
          <cell r="A144" t="str">
            <v>03222333-6</v>
          </cell>
        </row>
        <row r="145">
          <cell r="A145" t="str">
            <v>03222334-3</v>
          </cell>
        </row>
        <row r="146">
          <cell r="A146" t="str">
            <v>03222340-8</v>
          </cell>
        </row>
        <row r="147">
          <cell r="A147" t="str">
            <v>03222341-5</v>
          </cell>
        </row>
        <row r="148">
          <cell r="A148" t="str">
            <v>03222342-2</v>
          </cell>
        </row>
        <row r="149">
          <cell r="A149" t="str">
            <v>03222400-7</v>
          </cell>
        </row>
        <row r="150">
          <cell r="A150" t="str">
            <v>03300000-2</v>
          </cell>
        </row>
        <row r="151">
          <cell r="A151" t="str">
            <v>03310000-5</v>
          </cell>
        </row>
        <row r="152">
          <cell r="A152" t="str">
            <v>03311000-2</v>
          </cell>
        </row>
        <row r="153">
          <cell r="A153" t="str">
            <v>03311100-3</v>
          </cell>
        </row>
        <row r="154">
          <cell r="A154" t="str">
            <v>03311110-6</v>
          </cell>
        </row>
        <row r="155">
          <cell r="A155" t="str">
            <v>03311120-9</v>
          </cell>
        </row>
        <row r="156">
          <cell r="A156" t="str">
            <v>03311200-4</v>
          </cell>
        </row>
        <row r="157">
          <cell r="A157" t="str">
            <v>03311210-7</v>
          </cell>
        </row>
        <row r="158">
          <cell r="A158" t="str">
            <v>03311220-0</v>
          </cell>
        </row>
        <row r="159">
          <cell r="A159" t="str">
            <v>03311230-3</v>
          </cell>
        </row>
        <row r="160">
          <cell r="A160" t="str">
            <v>03311240-6</v>
          </cell>
        </row>
        <row r="161">
          <cell r="A161" t="str">
            <v>03311300-5</v>
          </cell>
        </row>
        <row r="162">
          <cell r="A162" t="str">
            <v>03311400-6</v>
          </cell>
        </row>
        <row r="163">
          <cell r="A163" t="str">
            <v>03311500-7</v>
          </cell>
        </row>
        <row r="164">
          <cell r="A164" t="str">
            <v>03311600-8</v>
          </cell>
        </row>
        <row r="165">
          <cell r="A165" t="str">
            <v>03311700-9</v>
          </cell>
        </row>
        <row r="166">
          <cell r="A166" t="str">
            <v>03312000-9</v>
          </cell>
        </row>
        <row r="167">
          <cell r="A167" t="str">
            <v>03312100-0</v>
          </cell>
        </row>
        <row r="168">
          <cell r="A168" t="str">
            <v>03312200-1</v>
          </cell>
        </row>
        <row r="169">
          <cell r="A169" t="str">
            <v>03312300-2</v>
          </cell>
        </row>
        <row r="170">
          <cell r="A170" t="str">
            <v>03313000-6</v>
          </cell>
        </row>
        <row r="171">
          <cell r="A171" t="str">
            <v>03313100-7</v>
          </cell>
        </row>
        <row r="172">
          <cell r="A172" t="str">
            <v>03313200-8</v>
          </cell>
        </row>
        <row r="173">
          <cell r="A173" t="str">
            <v>03313300-9</v>
          </cell>
        </row>
        <row r="174">
          <cell r="A174" t="str">
            <v>03313310-2</v>
          </cell>
        </row>
        <row r="175">
          <cell r="A175" t="str">
            <v>03320000-8</v>
          </cell>
        </row>
        <row r="176">
          <cell r="A176" t="str">
            <v>03321000-5</v>
          </cell>
        </row>
        <row r="177">
          <cell r="A177" t="str">
            <v>03321100-6</v>
          </cell>
        </row>
        <row r="178">
          <cell r="A178" t="str">
            <v>03321200-7</v>
          </cell>
        </row>
        <row r="179">
          <cell r="A179" t="str">
            <v>03322000-2</v>
          </cell>
        </row>
        <row r="180">
          <cell r="A180" t="str">
            <v>03322100-3</v>
          </cell>
        </row>
        <row r="181">
          <cell r="A181" t="str">
            <v>03322200-4</v>
          </cell>
        </row>
        <row r="182">
          <cell r="A182" t="str">
            <v>03322300-5</v>
          </cell>
        </row>
        <row r="183">
          <cell r="A183" t="str">
            <v>03323000-9</v>
          </cell>
        </row>
        <row r="184">
          <cell r="A184" t="str">
            <v>03324000-6</v>
          </cell>
        </row>
        <row r="185">
          <cell r="A185" t="str">
            <v>03325000-3</v>
          </cell>
        </row>
        <row r="186">
          <cell r="A186" t="str">
            <v>03325100-4</v>
          </cell>
        </row>
        <row r="187">
          <cell r="A187" t="str">
            <v>03325200-5</v>
          </cell>
        </row>
        <row r="188">
          <cell r="A188" t="str">
            <v>03330000-3</v>
          </cell>
        </row>
        <row r="189">
          <cell r="A189" t="str">
            <v>03331000-0</v>
          </cell>
        </row>
        <row r="190">
          <cell r="A190" t="str">
            <v>03331100-1</v>
          </cell>
        </row>
        <row r="191">
          <cell r="A191" t="str">
            <v>03331200-2</v>
          </cell>
        </row>
        <row r="192">
          <cell r="A192" t="str">
            <v>03332000-7</v>
          </cell>
        </row>
        <row r="193">
          <cell r="A193" t="str">
            <v>03332100-8</v>
          </cell>
        </row>
        <row r="194">
          <cell r="A194" t="str">
            <v>03332200-9</v>
          </cell>
        </row>
        <row r="195">
          <cell r="A195" t="str">
            <v>03333000-4</v>
          </cell>
        </row>
        <row r="196">
          <cell r="A196" t="str">
            <v>03340000-6</v>
          </cell>
        </row>
        <row r="197">
          <cell r="A197" t="str">
            <v>03341000-3</v>
          </cell>
        </row>
        <row r="198">
          <cell r="A198" t="str">
            <v>03400000-4</v>
          </cell>
        </row>
        <row r="199">
          <cell r="A199" t="str">
            <v>03410000-7</v>
          </cell>
        </row>
        <row r="200">
          <cell r="A200" t="str">
            <v>03411000-4</v>
          </cell>
        </row>
        <row r="201">
          <cell r="A201" t="str">
            <v>03412000-1</v>
          </cell>
        </row>
        <row r="202">
          <cell r="A202" t="str">
            <v>03413000-8</v>
          </cell>
        </row>
        <row r="203">
          <cell r="A203" t="str">
            <v>03414000-5</v>
          </cell>
        </row>
        <row r="204">
          <cell r="A204" t="str">
            <v>03415000-2</v>
          </cell>
        </row>
        <row r="205">
          <cell r="A205" t="str">
            <v>03416000-9</v>
          </cell>
        </row>
        <row r="206">
          <cell r="A206" t="str">
            <v>03417000-6</v>
          </cell>
        </row>
        <row r="207">
          <cell r="A207" t="str">
            <v>03417100-7</v>
          </cell>
        </row>
        <row r="208">
          <cell r="A208" t="str">
            <v>03418000-3</v>
          </cell>
        </row>
        <row r="209">
          <cell r="A209" t="str">
            <v>03418100-4</v>
          </cell>
        </row>
        <row r="210">
          <cell r="A210" t="str">
            <v>03419000-0</v>
          </cell>
        </row>
        <row r="211">
          <cell r="A211" t="str">
            <v>03419100-1</v>
          </cell>
        </row>
        <row r="212">
          <cell r="A212" t="str">
            <v>03419200-2</v>
          </cell>
        </row>
        <row r="213">
          <cell r="A213" t="str">
            <v>03420000-0</v>
          </cell>
        </row>
        <row r="214">
          <cell r="A214" t="str">
            <v>03421000-7</v>
          </cell>
        </row>
        <row r="215">
          <cell r="A215" t="str">
            <v>03422000-4</v>
          </cell>
        </row>
        <row r="216">
          <cell r="A216" t="str">
            <v>03430000-3</v>
          </cell>
        </row>
        <row r="217">
          <cell r="A217" t="str">
            <v>03431000-0</v>
          </cell>
        </row>
        <row r="218">
          <cell r="A218" t="str">
            <v>03432000-7</v>
          </cell>
        </row>
        <row r="219">
          <cell r="A219" t="str">
            <v>03432100-8</v>
          </cell>
        </row>
        <row r="220">
          <cell r="A220" t="str">
            <v>03440000-6</v>
          </cell>
        </row>
        <row r="221">
          <cell r="A221" t="str">
            <v>03441000-3</v>
          </cell>
        </row>
        <row r="222">
          <cell r="A222" t="str">
            <v>03450000-9</v>
          </cell>
        </row>
        <row r="223">
          <cell r="A223" t="str">
            <v>03451000-6</v>
          </cell>
        </row>
        <row r="224">
          <cell r="A224" t="str">
            <v>03451100-7</v>
          </cell>
        </row>
        <row r="225">
          <cell r="A225" t="str">
            <v>03451200-8</v>
          </cell>
        </row>
        <row r="226">
          <cell r="A226" t="str">
            <v>03451300-9</v>
          </cell>
        </row>
        <row r="227">
          <cell r="A227" t="str">
            <v>03452000-3</v>
          </cell>
        </row>
        <row r="228">
          <cell r="A228" t="str">
            <v>03460000-2</v>
          </cell>
        </row>
        <row r="229">
          <cell r="A229" t="str">
            <v>03461000-9</v>
          </cell>
        </row>
        <row r="230">
          <cell r="A230" t="str">
            <v>03461100-0</v>
          </cell>
        </row>
        <row r="231">
          <cell r="A231" t="str">
            <v>09100000-0</v>
          </cell>
        </row>
        <row r="232">
          <cell r="A232" t="str">
            <v>09110000-3</v>
          </cell>
        </row>
        <row r="233">
          <cell r="A233" t="str">
            <v>09111000-0</v>
          </cell>
        </row>
        <row r="234">
          <cell r="A234" t="str">
            <v>09111100-1</v>
          </cell>
        </row>
        <row r="235">
          <cell r="A235" t="str">
            <v>09111200-2</v>
          </cell>
        </row>
        <row r="236">
          <cell r="A236" t="str">
            <v>09111210-5</v>
          </cell>
        </row>
        <row r="237">
          <cell r="A237" t="str">
            <v>09111220-8</v>
          </cell>
        </row>
        <row r="238">
          <cell r="A238" t="str">
            <v>09111300-3</v>
          </cell>
        </row>
        <row r="239">
          <cell r="A239" t="str">
            <v>09111400-4</v>
          </cell>
        </row>
        <row r="240">
          <cell r="A240" t="str">
            <v>09112000-7</v>
          </cell>
        </row>
        <row r="241">
          <cell r="A241" t="str">
            <v>09112100-8</v>
          </cell>
        </row>
        <row r="242">
          <cell r="A242" t="str">
            <v>09112200-9</v>
          </cell>
        </row>
        <row r="243">
          <cell r="A243" t="str">
            <v>09113000-4</v>
          </cell>
        </row>
        <row r="244">
          <cell r="A244" t="str">
            <v>09120000-6</v>
          </cell>
        </row>
        <row r="245">
          <cell r="A245" t="str">
            <v>09121000-3</v>
          </cell>
        </row>
        <row r="246">
          <cell r="A246" t="str">
            <v>09121100-4</v>
          </cell>
        </row>
        <row r="247">
          <cell r="A247" t="str">
            <v>09121200-5</v>
          </cell>
        </row>
        <row r="248">
          <cell r="A248" t="str">
            <v>09122000-0</v>
          </cell>
        </row>
        <row r="249">
          <cell r="A249" t="str">
            <v>09122100-1</v>
          </cell>
        </row>
        <row r="250">
          <cell r="A250" t="str">
            <v>09122110-4</v>
          </cell>
        </row>
        <row r="251">
          <cell r="A251" t="str">
            <v>09122200-2</v>
          </cell>
        </row>
        <row r="252">
          <cell r="A252" t="str">
            <v>09122210-5</v>
          </cell>
        </row>
        <row r="253">
          <cell r="A253" t="str">
            <v>09123000-7</v>
          </cell>
        </row>
        <row r="254">
          <cell r="A254" t="str">
            <v>09130000-9</v>
          </cell>
        </row>
        <row r="255">
          <cell r="A255" t="str">
            <v>09131000-6</v>
          </cell>
        </row>
        <row r="256">
          <cell r="A256" t="str">
            <v>09131100-7</v>
          </cell>
        </row>
        <row r="257">
          <cell r="A257" t="str">
            <v>09132000-3</v>
          </cell>
        </row>
        <row r="258">
          <cell r="A258" t="str">
            <v>09132100-4</v>
          </cell>
        </row>
        <row r="259">
          <cell r="A259" t="str">
            <v>09132200-5</v>
          </cell>
        </row>
        <row r="260">
          <cell r="A260" t="str">
            <v>09132300-6</v>
          </cell>
        </row>
        <row r="261">
          <cell r="A261" t="str">
            <v>09133000-0</v>
          </cell>
        </row>
        <row r="262">
          <cell r="A262" t="str">
            <v>09134000-7</v>
          </cell>
        </row>
        <row r="263">
          <cell r="A263" t="str">
            <v>09134100-8</v>
          </cell>
        </row>
        <row r="264">
          <cell r="A264" t="str">
            <v>09134200-9</v>
          </cell>
        </row>
        <row r="265">
          <cell r="A265" t="str">
            <v>09134210-2</v>
          </cell>
        </row>
        <row r="266">
          <cell r="A266" t="str">
            <v>09134220-5</v>
          </cell>
        </row>
        <row r="267">
          <cell r="A267" t="str">
            <v>09134230-8</v>
          </cell>
        </row>
        <row r="268">
          <cell r="A268" t="str">
            <v>09134231-5</v>
          </cell>
        </row>
        <row r="269">
          <cell r="A269" t="str">
            <v>09134232-2</v>
          </cell>
        </row>
        <row r="270">
          <cell r="A270" t="str">
            <v>09135000-4</v>
          </cell>
        </row>
        <row r="271">
          <cell r="A271" t="str">
            <v>09135100-5</v>
          </cell>
        </row>
        <row r="272">
          <cell r="A272" t="str">
            <v>09135110-8</v>
          </cell>
        </row>
        <row r="273">
          <cell r="A273" t="str">
            <v>09200000-1</v>
          </cell>
        </row>
        <row r="274">
          <cell r="A274" t="str">
            <v>09210000-4</v>
          </cell>
        </row>
        <row r="275">
          <cell r="A275" t="str">
            <v>09211000-1</v>
          </cell>
        </row>
        <row r="276">
          <cell r="A276" t="str">
            <v>09211100-2</v>
          </cell>
        </row>
        <row r="277">
          <cell r="A277" t="str">
            <v>09211200-3</v>
          </cell>
        </row>
        <row r="278">
          <cell r="A278" t="str">
            <v>09211300-4</v>
          </cell>
        </row>
        <row r="279">
          <cell r="A279" t="str">
            <v>09211400-5</v>
          </cell>
        </row>
        <row r="280">
          <cell r="A280" t="str">
            <v>09211500-6</v>
          </cell>
        </row>
        <row r="281">
          <cell r="A281" t="str">
            <v>09211600-7</v>
          </cell>
        </row>
        <row r="282">
          <cell r="A282" t="str">
            <v>09211610-0</v>
          </cell>
        </row>
        <row r="283">
          <cell r="A283" t="str">
            <v>09211620-3</v>
          </cell>
        </row>
        <row r="284">
          <cell r="A284" t="str">
            <v>09211630-6</v>
          </cell>
        </row>
        <row r="285">
          <cell r="A285" t="str">
            <v>09211640-9</v>
          </cell>
        </row>
        <row r="286">
          <cell r="A286" t="str">
            <v>09211650-2</v>
          </cell>
        </row>
        <row r="287">
          <cell r="A287" t="str">
            <v>09211700-8</v>
          </cell>
        </row>
        <row r="288">
          <cell r="A288" t="str">
            <v>09211710-1</v>
          </cell>
        </row>
        <row r="289">
          <cell r="A289" t="str">
            <v>09211720-4</v>
          </cell>
        </row>
        <row r="290">
          <cell r="A290" t="str">
            <v>09211800-9</v>
          </cell>
        </row>
        <row r="291">
          <cell r="A291" t="str">
            <v>09211810-2</v>
          </cell>
        </row>
        <row r="292">
          <cell r="A292" t="str">
            <v>09211820-5</v>
          </cell>
        </row>
        <row r="293">
          <cell r="A293" t="str">
            <v>09211900-0</v>
          </cell>
        </row>
        <row r="294">
          <cell r="A294" t="str">
            <v>09220000-7</v>
          </cell>
        </row>
        <row r="295">
          <cell r="A295" t="str">
            <v>09221000-4</v>
          </cell>
        </row>
        <row r="296">
          <cell r="A296" t="str">
            <v>09221100-5</v>
          </cell>
        </row>
        <row r="297">
          <cell r="A297" t="str">
            <v>09221200-6</v>
          </cell>
        </row>
        <row r="298">
          <cell r="A298" t="str">
            <v>09221300-7</v>
          </cell>
        </row>
        <row r="299">
          <cell r="A299" t="str">
            <v>09221400-8</v>
          </cell>
        </row>
        <row r="300">
          <cell r="A300" t="str">
            <v>09222000-1</v>
          </cell>
        </row>
        <row r="301">
          <cell r="A301" t="str">
            <v>09222100-2</v>
          </cell>
        </row>
        <row r="302">
          <cell r="A302" t="str">
            <v>09230000-0</v>
          </cell>
        </row>
        <row r="303">
          <cell r="A303" t="str">
            <v>09240000-3</v>
          </cell>
        </row>
        <row r="304">
          <cell r="A304" t="str">
            <v>09241000-0</v>
          </cell>
        </row>
        <row r="305">
          <cell r="A305" t="str">
            <v>09242000-7</v>
          </cell>
        </row>
        <row r="306">
          <cell r="A306" t="str">
            <v>09242100-8</v>
          </cell>
        </row>
        <row r="307">
          <cell r="A307" t="str">
            <v>09300000-2</v>
          </cell>
        </row>
        <row r="308">
          <cell r="A308" t="str">
            <v>09310000-5</v>
          </cell>
        </row>
        <row r="309">
          <cell r="A309" t="str">
            <v>09320000-8</v>
          </cell>
        </row>
        <row r="310">
          <cell r="A310" t="str">
            <v>09321000-5</v>
          </cell>
        </row>
        <row r="311">
          <cell r="A311" t="str">
            <v>09322000-2</v>
          </cell>
        </row>
        <row r="312">
          <cell r="A312" t="str">
            <v>09323000-9</v>
          </cell>
        </row>
        <row r="313">
          <cell r="A313" t="str">
            <v>09324000-6</v>
          </cell>
        </row>
        <row r="314">
          <cell r="A314" t="str">
            <v>09330000-1</v>
          </cell>
        </row>
        <row r="315">
          <cell r="A315" t="str">
            <v>09331000-8</v>
          </cell>
        </row>
        <row r="316">
          <cell r="A316" t="str">
            <v>09331100-9</v>
          </cell>
        </row>
        <row r="317">
          <cell r="A317" t="str">
            <v>09331200-0</v>
          </cell>
        </row>
        <row r="318">
          <cell r="A318" t="str">
            <v>09332000-5</v>
          </cell>
        </row>
        <row r="319">
          <cell r="A319" t="str">
            <v>09340000-4</v>
          </cell>
        </row>
        <row r="320">
          <cell r="A320" t="str">
            <v>09341000-1</v>
          </cell>
        </row>
        <row r="321">
          <cell r="A321" t="str">
            <v>09342000-8</v>
          </cell>
        </row>
        <row r="322">
          <cell r="A322" t="str">
            <v>09343000-5</v>
          </cell>
        </row>
        <row r="323">
          <cell r="A323" t="str">
            <v>09344000-2</v>
          </cell>
        </row>
        <row r="324">
          <cell r="A324" t="str">
            <v>14200000-3</v>
          </cell>
        </row>
        <row r="325">
          <cell r="A325" t="str">
            <v>14210000-6</v>
          </cell>
        </row>
        <row r="326">
          <cell r="A326" t="str">
            <v>14211000-3</v>
          </cell>
        </row>
        <row r="327">
          <cell r="A327" t="str">
            <v>14211100-4</v>
          </cell>
        </row>
        <row r="328">
          <cell r="A328" t="str">
            <v>14212000-0</v>
          </cell>
        </row>
        <row r="329">
          <cell r="A329" t="str">
            <v>14212100-1</v>
          </cell>
        </row>
        <row r="330">
          <cell r="A330" t="str">
            <v>14212110-4</v>
          </cell>
        </row>
        <row r="331">
          <cell r="A331" t="str">
            <v>14212120-7</v>
          </cell>
        </row>
        <row r="332">
          <cell r="A332" t="str">
            <v>14212200-2</v>
          </cell>
        </row>
        <row r="333">
          <cell r="A333" t="str">
            <v>14212210-5</v>
          </cell>
        </row>
        <row r="334">
          <cell r="A334" t="str">
            <v>14212300-3</v>
          </cell>
        </row>
        <row r="335">
          <cell r="A335" t="str">
            <v>14212310-6</v>
          </cell>
        </row>
        <row r="336">
          <cell r="A336" t="str">
            <v>14212320-9</v>
          </cell>
        </row>
        <row r="337">
          <cell r="A337" t="str">
            <v>14212330-2</v>
          </cell>
        </row>
        <row r="338">
          <cell r="A338" t="str">
            <v>14212400-4</v>
          </cell>
        </row>
        <row r="339">
          <cell r="A339" t="str">
            <v>14212410-7</v>
          </cell>
        </row>
        <row r="340">
          <cell r="A340" t="str">
            <v>14212420-0</v>
          </cell>
        </row>
        <row r="341">
          <cell r="A341" t="str">
            <v>14212430-3</v>
          </cell>
        </row>
        <row r="342">
          <cell r="A342" t="str">
            <v>14213000-7</v>
          </cell>
        </row>
        <row r="343">
          <cell r="A343" t="str">
            <v>14213100-8</v>
          </cell>
        </row>
        <row r="344">
          <cell r="A344" t="str">
            <v>14213200-9</v>
          </cell>
        </row>
        <row r="345">
          <cell r="A345" t="str">
            <v>14213300-0</v>
          </cell>
        </row>
        <row r="346">
          <cell r="A346" t="str">
            <v>14220000-9</v>
          </cell>
        </row>
        <row r="347">
          <cell r="A347" t="str">
            <v>14221000-6</v>
          </cell>
        </row>
        <row r="348">
          <cell r="A348" t="str">
            <v>14222000-3</v>
          </cell>
        </row>
        <row r="349">
          <cell r="A349" t="str">
            <v>14300000-4</v>
          </cell>
        </row>
        <row r="350">
          <cell r="A350" t="str">
            <v>14310000-7</v>
          </cell>
        </row>
        <row r="351">
          <cell r="A351" t="str">
            <v>14311000-4</v>
          </cell>
        </row>
        <row r="352">
          <cell r="A352" t="str">
            <v>14311100-5</v>
          </cell>
        </row>
        <row r="353">
          <cell r="A353" t="str">
            <v>14311200-6</v>
          </cell>
        </row>
        <row r="354">
          <cell r="A354" t="str">
            <v>14311300-7</v>
          </cell>
        </row>
        <row r="355">
          <cell r="A355" t="str">
            <v>14312000-1</v>
          </cell>
        </row>
        <row r="356">
          <cell r="A356" t="str">
            <v>14312100-2</v>
          </cell>
        </row>
        <row r="357">
          <cell r="A357" t="str">
            <v>14320000-0</v>
          </cell>
        </row>
        <row r="358">
          <cell r="A358" t="str">
            <v>14400000-5</v>
          </cell>
        </row>
        <row r="359">
          <cell r="A359" t="str">
            <v>14410000-8</v>
          </cell>
        </row>
        <row r="360">
          <cell r="A360" t="str">
            <v>14420000-1</v>
          </cell>
        </row>
        <row r="361">
          <cell r="A361" t="str">
            <v>14430000-4</v>
          </cell>
        </row>
        <row r="362">
          <cell r="A362" t="str">
            <v>14450000-0</v>
          </cell>
        </row>
        <row r="363">
          <cell r="A363" t="str">
            <v>14500000-6</v>
          </cell>
        </row>
        <row r="364">
          <cell r="A364" t="str">
            <v>14520000-2</v>
          </cell>
        </row>
        <row r="365">
          <cell r="A365" t="str">
            <v>14521000-9</v>
          </cell>
        </row>
        <row r="366">
          <cell r="A366" t="str">
            <v>14521100-0</v>
          </cell>
        </row>
        <row r="367">
          <cell r="A367" t="str">
            <v>14521140-2</v>
          </cell>
        </row>
        <row r="368">
          <cell r="A368" t="str">
            <v>14521200-1</v>
          </cell>
        </row>
        <row r="369">
          <cell r="A369" t="str">
            <v>14521210-4</v>
          </cell>
        </row>
        <row r="370">
          <cell r="A370" t="str">
            <v>14522000-6</v>
          </cell>
        </row>
        <row r="371">
          <cell r="A371" t="str">
            <v>14522100-7</v>
          </cell>
        </row>
        <row r="372">
          <cell r="A372" t="str">
            <v>14522200-8</v>
          </cell>
        </row>
        <row r="373">
          <cell r="A373" t="str">
            <v>14522300-9</v>
          </cell>
        </row>
        <row r="374">
          <cell r="A374" t="str">
            <v>14522400-0</v>
          </cell>
        </row>
        <row r="375">
          <cell r="A375" t="str">
            <v>14523000-3</v>
          </cell>
        </row>
        <row r="376">
          <cell r="A376" t="str">
            <v>14523100-4</v>
          </cell>
        </row>
        <row r="377">
          <cell r="A377" t="str">
            <v>14523200-5</v>
          </cell>
        </row>
        <row r="378">
          <cell r="A378" t="str">
            <v>14523300-6</v>
          </cell>
        </row>
        <row r="379">
          <cell r="A379" t="str">
            <v>14523400-7</v>
          </cell>
        </row>
        <row r="380">
          <cell r="A380" t="str">
            <v>14600000-7</v>
          </cell>
        </row>
        <row r="381">
          <cell r="A381" t="str">
            <v>14610000-0</v>
          </cell>
        </row>
        <row r="382">
          <cell r="A382" t="str">
            <v>14611000-7</v>
          </cell>
        </row>
        <row r="383">
          <cell r="A383" t="str">
            <v>14612000-4</v>
          </cell>
        </row>
        <row r="384">
          <cell r="A384" t="str">
            <v>14612100-5</v>
          </cell>
        </row>
        <row r="385">
          <cell r="A385" t="str">
            <v>14612200-6</v>
          </cell>
        </row>
        <row r="386">
          <cell r="A386" t="str">
            <v>14612300-7</v>
          </cell>
        </row>
        <row r="387">
          <cell r="A387" t="str">
            <v>14612400-8</v>
          </cell>
        </row>
        <row r="388">
          <cell r="A388" t="str">
            <v>14612500-9</v>
          </cell>
        </row>
        <row r="389">
          <cell r="A389" t="str">
            <v>14612600-0</v>
          </cell>
        </row>
        <row r="390">
          <cell r="A390" t="str">
            <v>14612700-1</v>
          </cell>
        </row>
        <row r="391">
          <cell r="A391" t="str">
            <v>14613000-1</v>
          </cell>
        </row>
        <row r="392">
          <cell r="A392" t="str">
            <v>14613100-2</v>
          </cell>
        </row>
        <row r="393">
          <cell r="A393" t="str">
            <v>14613200-3</v>
          </cell>
        </row>
        <row r="394">
          <cell r="A394" t="str">
            <v>14614000-8</v>
          </cell>
        </row>
        <row r="395">
          <cell r="A395" t="str">
            <v>14620000-3</v>
          </cell>
        </row>
        <row r="396">
          <cell r="A396" t="str">
            <v>14621000-0</v>
          </cell>
        </row>
        <row r="397">
          <cell r="A397" t="str">
            <v>14621100-1</v>
          </cell>
        </row>
        <row r="398">
          <cell r="A398" t="str">
            <v>14621110-4</v>
          </cell>
        </row>
        <row r="399">
          <cell r="A399" t="str">
            <v>14621120-7</v>
          </cell>
        </row>
        <row r="400">
          <cell r="A400" t="str">
            <v>14621130-0</v>
          </cell>
        </row>
        <row r="401">
          <cell r="A401" t="str">
            <v>14622000-7</v>
          </cell>
        </row>
        <row r="402">
          <cell r="A402" t="str">
            <v>14630000-6</v>
          </cell>
        </row>
        <row r="403">
          <cell r="A403" t="str">
            <v>14700000-8</v>
          </cell>
        </row>
        <row r="404">
          <cell r="A404" t="str">
            <v>14710000-1</v>
          </cell>
        </row>
        <row r="405">
          <cell r="A405" t="str">
            <v>14711000-8</v>
          </cell>
        </row>
        <row r="406">
          <cell r="A406" t="str">
            <v>14711100-9</v>
          </cell>
        </row>
        <row r="407">
          <cell r="A407" t="str">
            <v>14712000-5</v>
          </cell>
        </row>
        <row r="408">
          <cell r="A408" t="str">
            <v>14713000-2</v>
          </cell>
        </row>
        <row r="409">
          <cell r="A409" t="str">
            <v>14714000-9</v>
          </cell>
        </row>
        <row r="410">
          <cell r="A410" t="str">
            <v>14715000-6</v>
          </cell>
        </row>
        <row r="411">
          <cell r="A411" t="str">
            <v>14720000-4</v>
          </cell>
        </row>
        <row r="412">
          <cell r="A412" t="str">
            <v>14721000-1</v>
          </cell>
        </row>
        <row r="413">
          <cell r="A413" t="str">
            <v>14721100-2</v>
          </cell>
        </row>
        <row r="414">
          <cell r="A414" t="str">
            <v>14722000-8</v>
          </cell>
        </row>
        <row r="415">
          <cell r="A415" t="str">
            <v>14723000-5</v>
          </cell>
        </row>
        <row r="416">
          <cell r="A416" t="str">
            <v>14724000-2</v>
          </cell>
        </row>
        <row r="417">
          <cell r="A417" t="str">
            <v>14725000-9</v>
          </cell>
        </row>
        <row r="418">
          <cell r="A418" t="str">
            <v>14730000-7</v>
          </cell>
        </row>
        <row r="419">
          <cell r="A419" t="str">
            <v>14731000-4</v>
          </cell>
        </row>
        <row r="420">
          <cell r="A420" t="str">
            <v>14732000-1</v>
          </cell>
        </row>
        <row r="421">
          <cell r="A421" t="str">
            <v>14733000-8</v>
          </cell>
        </row>
        <row r="422">
          <cell r="A422" t="str">
            <v>14734000-5</v>
          </cell>
        </row>
        <row r="423">
          <cell r="A423" t="str">
            <v>14735000-2</v>
          </cell>
        </row>
        <row r="424">
          <cell r="A424" t="str">
            <v>14740000-0</v>
          </cell>
        </row>
        <row r="425">
          <cell r="A425" t="str">
            <v>14741000-7</v>
          </cell>
        </row>
        <row r="426">
          <cell r="A426" t="str">
            <v>14742000-4</v>
          </cell>
        </row>
        <row r="427">
          <cell r="A427" t="str">
            <v>14743000-1</v>
          </cell>
        </row>
        <row r="428">
          <cell r="A428" t="str">
            <v>14744000-8</v>
          </cell>
        </row>
        <row r="429">
          <cell r="A429" t="str">
            <v>14750000-3</v>
          </cell>
        </row>
        <row r="430">
          <cell r="A430" t="str">
            <v>14751000-0</v>
          </cell>
        </row>
        <row r="431">
          <cell r="A431" t="str">
            <v>14752000-7</v>
          </cell>
        </row>
        <row r="432">
          <cell r="A432" t="str">
            <v>14753000-4</v>
          </cell>
        </row>
        <row r="433">
          <cell r="A433" t="str">
            <v>14754000-1</v>
          </cell>
        </row>
        <row r="434">
          <cell r="A434" t="str">
            <v>14755000-8</v>
          </cell>
        </row>
        <row r="435">
          <cell r="A435" t="str">
            <v>14760000-6</v>
          </cell>
        </row>
        <row r="436">
          <cell r="A436" t="str">
            <v>14761000-3</v>
          </cell>
        </row>
        <row r="437">
          <cell r="A437" t="str">
            <v>14762000-0</v>
          </cell>
        </row>
        <row r="438">
          <cell r="A438" t="str">
            <v>14763000-7</v>
          </cell>
        </row>
        <row r="439">
          <cell r="A439" t="str">
            <v>14764000-4</v>
          </cell>
        </row>
        <row r="440">
          <cell r="A440" t="str">
            <v>14765000-1</v>
          </cell>
        </row>
        <row r="441">
          <cell r="A441" t="str">
            <v>14770000-9</v>
          </cell>
        </row>
        <row r="442">
          <cell r="A442" t="str">
            <v>14771000-6</v>
          </cell>
        </row>
        <row r="443">
          <cell r="A443" t="str">
            <v>14772000-3</v>
          </cell>
        </row>
        <row r="444">
          <cell r="A444" t="str">
            <v>14773000-0</v>
          </cell>
        </row>
        <row r="445">
          <cell r="A445" t="str">
            <v>14774000-7</v>
          </cell>
        </row>
        <row r="446">
          <cell r="A446" t="str">
            <v>14780000-2</v>
          </cell>
        </row>
        <row r="447">
          <cell r="A447" t="str">
            <v>14781000-9</v>
          </cell>
        </row>
        <row r="448">
          <cell r="A448" t="str">
            <v>14782000-6</v>
          </cell>
        </row>
        <row r="449">
          <cell r="A449" t="str">
            <v>14783000-3</v>
          </cell>
        </row>
        <row r="450">
          <cell r="A450" t="str">
            <v>14784000-0</v>
          </cell>
        </row>
        <row r="451">
          <cell r="A451" t="str">
            <v>14790000-5</v>
          </cell>
        </row>
        <row r="452">
          <cell r="A452" t="str">
            <v>14791000-2</v>
          </cell>
        </row>
        <row r="453">
          <cell r="A453" t="str">
            <v>14792000-9</v>
          </cell>
        </row>
        <row r="454">
          <cell r="A454" t="str">
            <v>14793000-6</v>
          </cell>
        </row>
        <row r="455">
          <cell r="A455" t="str">
            <v>14794000-3</v>
          </cell>
        </row>
        <row r="456">
          <cell r="A456" t="str">
            <v>14800000-9</v>
          </cell>
        </row>
        <row r="457">
          <cell r="A457" t="str">
            <v>14810000-2</v>
          </cell>
        </row>
        <row r="458">
          <cell r="A458" t="str">
            <v>14811000-9</v>
          </cell>
        </row>
        <row r="459">
          <cell r="A459" t="str">
            <v>14811100-0</v>
          </cell>
        </row>
        <row r="460">
          <cell r="A460" t="str">
            <v>14811200-1</v>
          </cell>
        </row>
        <row r="461">
          <cell r="A461" t="str">
            <v>14811300-2</v>
          </cell>
        </row>
        <row r="462">
          <cell r="A462" t="str">
            <v>14812000-6</v>
          </cell>
        </row>
        <row r="463">
          <cell r="A463" t="str">
            <v>14813000-3</v>
          </cell>
        </row>
        <row r="464">
          <cell r="A464" t="str">
            <v>14814000-0</v>
          </cell>
        </row>
        <row r="465">
          <cell r="A465" t="str">
            <v>14820000-5</v>
          </cell>
        </row>
        <row r="466">
          <cell r="A466" t="str">
            <v>14830000-8</v>
          </cell>
        </row>
        <row r="467">
          <cell r="A467" t="str">
            <v>14900000-0</v>
          </cell>
        </row>
        <row r="468">
          <cell r="A468" t="str">
            <v>14910000-3</v>
          </cell>
        </row>
        <row r="469">
          <cell r="A469" t="str">
            <v>14920000-6</v>
          </cell>
        </row>
        <row r="470">
          <cell r="A470" t="str">
            <v>14930000-9</v>
          </cell>
        </row>
        <row r="471">
          <cell r="A471" t="str">
            <v>15100000-9</v>
          </cell>
        </row>
        <row r="472">
          <cell r="A472" t="str">
            <v>15110000-2</v>
          </cell>
        </row>
        <row r="473">
          <cell r="A473" t="str">
            <v>15111000-9</v>
          </cell>
        </row>
        <row r="474">
          <cell r="A474" t="str">
            <v>15111100-0</v>
          </cell>
        </row>
        <row r="475">
          <cell r="A475" t="str">
            <v>15111200-1</v>
          </cell>
        </row>
        <row r="476">
          <cell r="A476" t="str">
            <v>15112000-6</v>
          </cell>
        </row>
        <row r="477">
          <cell r="A477" t="str">
            <v>15112100-7</v>
          </cell>
        </row>
        <row r="478">
          <cell r="A478" t="str">
            <v>15112110-0</v>
          </cell>
        </row>
        <row r="479">
          <cell r="A479" t="str">
            <v>15112120-3</v>
          </cell>
        </row>
        <row r="480">
          <cell r="A480" t="str">
            <v>15112130-6</v>
          </cell>
        </row>
        <row r="481">
          <cell r="A481" t="str">
            <v>15112140-9</v>
          </cell>
        </row>
        <row r="482">
          <cell r="A482" t="str">
            <v>15112300-9</v>
          </cell>
        </row>
        <row r="483">
          <cell r="A483" t="str">
            <v>15112310-2</v>
          </cell>
        </row>
        <row r="484">
          <cell r="A484" t="str">
            <v>15113000-3</v>
          </cell>
        </row>
        <row r="485">
          <cell r="A485" t="str">
            <v>15114000-0</v>
          </cell>
        </row>
        <row r="486">
          <cell r="A486" t="str">
            <v>15115000-7</v>
          </cell>
        </row>
        <row r="487">
          <cell r="A487" t="str">
            <v>15115100-8</v>
          </cell>
        </row>
        <row r="488">
          <cell r="A488" t="str">
            <v>15115200-9</v>
          </cell>
        </row>
        <row r="489">
          <cell r="A489" t="str">
            <v>15117000-1</v>
          </cell>
        </row>
        <row r="490">
          <cell r="A490" t="str">
            <v>15118000-8</v>
          </cell>
        </row>
        <row r="491">
          <cell r="A491" t="str">
            <v>15118100-9</v>
          </cell>
        </row>
        <row r="492">
          <cell r="A492" t="str">
            <v>15118900-7</v>
          </cell>
        </row>
        <row r="493">
          <cell r="A493" t="str">
            <v>15119000-5</v>
          </cell>
        </row>
        <row r="494">
          <cell r="A494" t="str">
            <v>15119100-6</v>
          </cell>
        </row>
        <row r="495">
          <cell r="A495" t="str">
            <v>15119200-7</v>
          </cell>
        </row>
        <row r="496">
          <cell r="A496" t="str">
            <v>15119300-8</v>
          </cell>
        </row>
        <row r="497">
          <cell r="A497" t="str">
            <v>15119400-9</v>
          </cell>
        </row>
        <row r="498">
          <cell r="A498" t="str">
            <v>15119500-0</v>
          </cell>
        </row>
        <row r="499">
          <cell r="A499" t="str">
            <v>15119600-1</v>
          </cell>
        </row>
        <row r="500">
          <cell r="A500" t="str">
            <v>15130000-8</v>
          </cell>
        </row>
        <row r="501">
          <cell r="A501" t="str">
            <v>15131000-5</v>
          </cell>
        </row>
        <row r="502">
          <cell r="A502" t="str">
            <v>15131100-6</v>
          </cell>
        </row>
        <row r="503">
          <cell r="A503" t="str">
            <v>15131110-9</v>
          </cell>
        </row>
        <row r="504">
          <cell r="A504" t="str">
            <v>15131120-2</v>
          </cell>
        </row>
        <row r="505">
          <cell r="A505" t="str">
            <v>15131130-5</v>
          </cell>
        </row>
        <row r="506">
          <cell r="A506" t="str">
            <v>15131134-3</v>
          </cell>
        </row>
        <row r="507">
          <cell r="A507" t="str">
            <v>15131135-0</v>
          </cell>
        </row>
        <row r="508">
          <cell r="A508" t="str">
            <v>15131200-7</v>
          </cell>
        </row>
        <row r="509">
          <cell r="A509" t="str">
            <v>15131210-0</v>
          </cell>
        </row>
        <row r="510">
          <cell r="A510" t="str">
            <v>15131220-3</v>
          </cell>
        </row>
        <row r="511">
          <cell r="A511" t="str">
            <v>15131230-6</v>
          </cell>
        </row>
        <row r="512">
          <cell r="A512" t="str">
            <v>15131300-8</v>
          </cell>
        </row>
        <row r="513">
          <cell r="A513" t="str">
            <v>15131310-1</v>
          </cell>
        </row>
        <row r="514">
          <cell r="A514" t="str">
            <v>15131320-4</v>
          </cell>
        </row>
        <row r="515">
          <cell r="A515" t="str">
            <v>15131400-9</v>
          </cell>
        </row>
        <row r="516">
          <cell r="A516" t="str">
            <v>15131410-2</v>
          </cell>
        </row>
        <row r="517">
          <cell r="A517" t="str">
            <v>15131420-5</v>
          </cell>
        </row>
        <row r="518">
          <cell r="A518" t="str">
            <v>15131490-6</v>
          </cell>
        </row>
        <row r="519">
          <cell r="A519" t="str">
            <v>15131500-0</v>
          </cell>
        </row>
        <row r="520">
          <cell r="A520" t="str">
            <v>15131600-1</v>
          </cell>
        </row>
        <row r="521">
          <cell r="A521" t="str">
            <v>15131610-4</v>
          </cell>
        </row>
        <row r="522">
          <cell r="A522" t="str">
            <v>15131620-7</v>
          </cell>
        </row>
        <row r="523">
          <cell r="A523" t="str">
            <v>15131640-3</v>
          </cell>
        </row>
        <row r="524">
          <cell r="A524" t="str">
            <v>15131700-2</v>
          </cell>
        </row>
        <row r="525">
          <cell r="A525" t="str">
            <v>15200000-0</v>
          </cell>
        </row>
        <row r="526">
          <cell r="A526" t="str">
            <v>15210000-3</v>
          </cell>
        </row>
        <row r="527">
          <cell r="A527" t="str">
            <v>15211000-0</v>
          </cell>
        </row>
        <row r="528">
          <cell r="A528" t="str">
            <v>15211100-1</v>
          </cell>
        </row>
        <row r="529">
          <cell r="A529" t="str">
            <v>15212000-7</v>
          </cell>
        </row>
        <row r="530">
          <cell r="A530" t="str">
            <v>15213000-4</v>
          </cell>
        </row>
        <row r="531">
          <cell r="A531" t="str">
            <v>15220000-6</v>
          </cell>
        </row>
        <row r="532">
          <cell r="A532" t="str">
            <v>15221000-3</v>
          </cell>
        </row>
        <row r="533">
          <cell r="A533" t="str">
            <v>15229000-9</v>
          </cell>
        </row>
        <row r="534">
          <cell r="A534" t="str">
            <v>15230000-9</v>
          </cell>
        </row>
        <row r="535">
          <cell r="A535" t="str">
            <v>15231000-6</v>
          </cell>
        </row>
        <row r="536">
          <cell r="A536" t="str">
            <v>15232000-3</v>
          </cell>
        </row>
        <row r="537">
          <cell r="A537" t="str">
            <v>15233000-0</v>
          </cell>
        </row>
        <row r="538">
          <cell r="A538" t="str">
            <v>15234000-7</v>
          </cell>
        </row>
        <row r="539">
          <cell r="A539" t="str">
            <v>15235000-4</v>
          </cell>
        </row>
        <row r="540">
          <cell r="A540" t="str">
            <v>15240000-2</v>
          </cell>
        </row>
        <row r="541">
          <cell r="A541" t="str">
            <v>15241000-9</v>
          </cell>
        </row>
        <row r="542">
          <cell r="A542" t="str">
            <v>15241100-0</v>
          </cell>
        </row>
        <row r="543">
          <cell r="A543" t="str">
            <v>15241200-1</v>
          </cell>
        </row>
        <row r="544">
          <cell r="A544" t="str">
            <v>15241300-2</v>
          </cell>
        </row>
        <row r="545">
          <cell r="A545" t="str">
            <v>15241400-3</v>
          </cell>
        </row>
        <row r="546">
          <cell r="A546" t="str">
            <v>15241500-4</v>
          </cell>
        </row>
        <row r="547">
          <cell r="A547" t="str">
            <v>15241600-5</v>
          </cell>
        </row>
        <row r="548">
          <cell r="A548" t="str">
            <v>15241700-6</v>
          </cell>
        </row>
        <row r="549">
          <cell r="A549" t="str">
            <v>15241800-7</v>
          </cell>
        </row>
        <row r="550">
          <cell r="A550" t="str">
            <v>15242000-6</v>
          </cell>
        </row>
        <row r="551">
          <cell r="A551" t="str">
            <v>15243000-3</v>
          </cell>
        </row>
        <row r="552">
          <cell r="A552" t="str">
            <v>15244000-0</v>
          </cell>
        </row>
        <row r="553">
          <cell r="A553" t="str">
            <v>15244100-1</v>
          </cell>
        </row>
        <row r="554">
          <cell r="A554" t="str">
            <v>15244200-2</v>
          </cell>
        </row>
        <row r="555">
          <cell r="A555" t="str">
            <v>15250000-5</v>
          </cell>
        </row>
        <row r="556">
          <cell r="A556" t="str">
            <v>15251000-2</v>
          </cell>
        </row>
        <row r="557">
          <cell r="A557" t="str">
            <v>15252000-9</v>
          </cell>
        </row>
        <row r="558">
          <cell r="A558" t="str">
            <v>15253000-6</v>
          </cell>
        </row>
        <row r="559">
          <cell r="A559" t="str">
            <v>15300000-1</v>
          </cell>
        </row>
        <row r="560">
          <cell r="A560" t="str">
            <v>15310000-4</v>
          </cell>
        </row>
        <row r="561">
          <cell r="A561" t="str">
            <v>15311000-1</v>
          </cell>
        </row>
        <row r="562">
          <cell r="A562" t="str">
            <v>15311100-2</v>
          </cell>
        </row>
        <row r="563">
          <cell r="A563" t="str">
            <v>15311200-3</v>
          </cell>
        </row>
        <row r="564">
          <cell r="A564" t="str">
            <v>15312000-8</v>
          </cell>
        </row>
        <row r="565">
          <cell r="A565" t="str">
            <v>15312100-9</v>
          </cell>
        </row>
        <row r="566">
          <cell r="A566" t="str">
            <v>15312200-0</v>
          </cell>
        </row>
        <row r="567">
          <cell r="A567" t="str">
            <v>15312300-1</v>
          </cell>
        </row>
        <row r="568">
          <cell r="A568" t="str">
            <v>15312310-4</v>
          </cell>
        </row>
        <row r="569">
          <cell r="A569" t="str">
            <v>15312400-2</v>
          </cell>
        </row>
        <row r="570">
          <cell r="A570" t="str">
            <v>15312500-3</v>
          </cell>
        </row>
        <row r="571">
          <cell r="A571" t="str">
            <v>15313000-5</v>
          </cell>
        </row>
        <row r="572">
          <cell r="A572" t="str">
            <v>15320000-7</v>
          </cell>
        </row>
        <row r="573">
          <cell r="A573" t="str">
            <v>15321000-4</v>
          </cell>
        </row>
        <row r="574">
          <cell r="A574" t="str">
            <v>15321100-5</v>
          </cell>
        </row>
        <row r="575">
          <cell r="A575" t="str">
            <v>15321200-6</v>
          </cell>
        </row>
        <row r="576">
          <cell r="A576" t="str">
            <v>15321300-7</v>
          </cell>
        </row>
        <row r="577">
          <cell r="A577" t="str">
            <v>15321400-8</v>
          </cell>
        </row>
        <row r="578">
          <cell r="A578" t="str">
            <v>15321500-9</v>
          </cell>
        </row>
        <row r="579">
          <cell r="A579" t="str">
            <v>15321600-0</v>
          </cell>
        </row>
        <row r="580">
          <cell r="A580" t="str">
            <v>15321700-1</v>
          </cell>
        </row>
        <row r="581">
          <cell r="A581" t="str">
            <v>15321800-2</v>
          </cell>
        </row>
        <row r="582">
          <cell r="A582" t="str">
            <v>15322000-1</v>
          </cell>
        </row>
        <row r="583">
          <cell r="A583" t="str">
            <v>15322100-2</v>
          </cell>
        </row>
        <row r="584">
          <cell r="A584" t="str">
            <v>15330000-0</v>
          </cell>
        </row>
        <row r="585">
          <cell r="A585" t="str">
            <v>15331000-7</v>
          </cell>
        </row>
        <row r="586">
          <cell r="A586" t="str">
            <v>15331100-8</v>
          </cell>
        </row>
        <row r="587">
          <cell r="A587" t="str">
            <v>15331110-1</v>
          </cell>
        </row>
        <row r="588">
          <cell r="A588" t="str">
            <v>15331120-4</v>
          </cell>
        </row>
        <row r="589">
          <cell r="A589" t="str">
            <v>15331130-7</v>
          </cell>
        </row>
        <row r="590">
          <cell r="A590" t="str">
            <v>15331131-4</v>
          </cell>
        </row>
        <row r="591">
          <cell r="A591" t="str">
            <v>15331132-1</v>
          </cell>
        </row>
        <row r="592">
          <cell r="A592" t="str">
            <v>15331133-8</v>
          </cell>
        </row>
        <row r="593">
          <cell r="A593" t="str">
            <v>15331134-5</v>
          </cell>
        </row>
        <row r="594">
          <cell r="A594" t="str">
            <v>15331135-2</v>
          </cell>
        </row>
        <row r="595">
          <cell r="A595" t="str">
            <v>15331136-9</v>
          </cell>
        </row>
        <row r="596">
          <cell r="A596" t="str">
            <v>15331137-6</v>
          </cell>
        </row>
        <row r="597">
          <cell r="A597" t="str">
            <v>15331138-3</v>
          </cell>
        </row>
        <row r="598">
          <cell r="A598" t="str">
            <v>15331140-0</v>
          </cell>
        </row>
        <row r="599">
          <cell r="A599" t="str">
            <v>15331142-4</v>
          </cell>
        </row>
        <row r="600">
          <cell r="A600" t="str">
            <v>15331150-3</v>
          </cell>
        </row>
        <row r="601">
          <cell r="A601" t="str">
            <v>15331170-9</v>
          </cell>
        </row>
        <row r="602">
          <cell r="A602" t="str">
            <v>15331400-1</v>
          </cell>
        </row>
        <row r="603">
          <cell r="A603" t="str">
            <v>15331410-4</v>
          </cell>
        </row>
        <row r="604">
          <cell r="A604" t="str">
            <v>15331411-1</v>
          </cell>
        </row>
        <row r="605">
          <cell r="A605" t="str">
            <v>15331420-7</v>
          </cell>
        </row>
        <row r="606">
          <cell r="A606" t="str">
            <v>15331423-8</v>
          </cell>
        </row>
        <row r="607">
          <cell r="A607" t="str">
            <v>15331425-2</v>
          </cell>
        </row>
        <row r="608">
          <cell r="A608" t="str">
            <v>15331427-6</v>
          </cell>
        </row>
        <row r="609">
          <cell r="A609" t="str">
            <v>15331428-3</v>
          </cell>
        </row>
        <row r="610">
          <cell r="A610" t="str">
            <v>15331430-0</v>
          </cell>
        </row>
        <row r="611">
          <cell r="A611" t="str">
            <v>15331450-6</v>
          </cell>
        </row>
        <row r="612">
          <cell r="A612" t="str">
            <v>15331460-9</v>
          </cell>
        </row>
        <row r="613">
          <cell r="A613" t="str">
            <v>15331461-6</v>
          </cell>
        </row>
        <row r="614">
          <cell r="A614" t="str">
            <v>15331462-3</v>
          </cell>
        </row>
        <row r="615">
          <cell r="A615" t="str">
            <v>15331463-0</v>
          </cell>
        </row>
        <row r="616">
          <cell r="A616" t="str">
            <v>15331464-7</v>
          </cell>
        </row>
        <row r="617">
          <cell r="A617" t="str">
            <v>15331465-4</v>
          </cell>
        </row>
        <row r="618">
          <cell r="A618" t="str">
            <v>15331466-1</v>
          </cell>
        </row>
        <row r="619">
          <cell r="A619" t="str">
            <v>15331470-2</v>
          </cell>
        </row>
        <row r="620">
          <cell r="A620" t="str">
            <v>15331480-5</v>
          </cell>
        </row>
        <row r="621">
          <cell r="A621" t="str">
            <v>15331500-2</v>
          </cell>
        </row>
        <row r="622">
          <cell r="A622" t="str">
            <v>15332000-4</v>
          </cell>
        </row>
        <row r="623">
          <cell r="A623" t="str">
            <v>15332100-5</v>
          </cell>
        </row>
        <row r="624">
          <cell r="A624" t="str">
            <v>15332140-7</v>
          </cell>
        </row>
        <row r="625">
          <cell r="A625" t="str">
            <v>15332150-0</v>
          </cell>
        </row>
        <row r="626">
          <cell r="A626" t="str">
            <v>15332160-3</v>
          </cell>
        </row>
        <row r="627">
          <cell r="A627" t="str">
            <v>15332170-6</v>
          </cell>
        </row>
        <row r="628">
          <cell r="A628" t="str">
            <v>15332180-9</v>
          </cell>
        </row>
        <row r="629">
          <cell r="A629" t="str">
            <v>15332200-6</v>
          </cell>
        </row>
        <row r="630">
          <cell r="A630" t="str">
            <v>15332230-5</v>
          </cell>
        </row>
        <row r="631">
          <cell r="A631" t="str">
            <v>15332231-2</v>
          </cell>
        </row>
        <row r="632">
          <cell r="A632" t="str">
            <v>15332232-9</v>
          </cell>
        </row>
        <row r="633">
          <cell r="A633" t="str">
            <v>15332240-8</v>
          </cell>
        </row>
        <row r="634">
          <cell r="A634" t="str">
            <v>15332250-1</v>
          </cell>
        </row>
        <row r="635">
          <cell r="A635" t="str">
            <v>15332260-4</v>
          </cell>
        </row>
        <row r="636">
          <cell r="A636" t="str">
            <v>15332261-1</v>
          </cell>
        </row>
        <row r="637">
          <cell r="A637" t="str">
            <v>15332270-7</v>
          </cell>
        </row>
        <row r="638">
          <cell r="A638" t="str">
            <v>15332290-3</v>
          </cell>
        </row>
        <row r="639">
          <cell r="A639" t="str">
            <v>15332291-0</v>
          </cell>
        </row>
        <row r="640">
          <cell r="A640" t="str">
            <v>15332292-7</v>
          </cell>
        </row>
        <row r="641">
          <cell r="A641" t="str">
            <v>15332293-4</v>
          </cell>
        </row>
        <row r="642">
          <cell r="A642" t="str">
            <v>15332294-1</v>
          </cell>
        </row>
        <row r="643">
          <cell r="A643" t="str">
            <v>15332295-8</v>
          </cell>
        </row>
        <row r="644">
          <cell r="A644" t="str">
            <v>15332296-5</v>
          </cell>
        </row>
        <row r="645">
          <cell r="A645" t="str">
            <v>15332300-7</v>
          </cell>
        </row>
        <row r="646">
          <cell r="A646" t="str">
            <v>15332310-0</v>
          </cell>
        </row>
        <row r="647">
          <cell r="A647" t="str">
            <v>15332400-8</v>
          </cell>
        </row>
        <row r="648">
          <cell r="A648" t="str">
            <v>15332410-1</v>
          </cell>
        </row>
        <row r="649">
          <cell r="A649" t="str">
            <v>15332411-8</v>
          </cell>
        </row>
        <row r="650">
          <cell r="A650" t="str">
            <v>15332412-5</v>
          </cell>
        </row>
        <row r="651">
          <cell r="A651" t="str">
            <v>15332419-4</v>
          </cell>
        </row>
        <row r="652">
          <cell r="A652" t="str">
            <v>15333000-1</v>
          </cell>
        </row>
        <row r="653">
          <cell r="A653" t="str">
            <v>15400000-2</v>
          </cell>
        </row>
        <row r="654">
          <cell r="A654" t="str">
            <v>15410000-5</v>
          </cell>
        </row>
        <row r="655">
          <cell r="A655" t="str">
            <v>15411000-2</v>
          </cell>
        </row>
        <row r="656">
          <cell r="A656" t="str">
            <v>15411100-3</v>
          </cell>
        </row>
        <row r="657">
          <cell r="A657" t="str">
            <v>15411110-6</v>
          </cell>
        </row>
        <row r="658">
          <cell r="A658" t="str">
            <v>15411120-9</v>
          </cell>
        </row>
        <row r="659">
          <cell r="A659" t="str">
            <v>15411130-2</v>
          </cell>
        </row>
        <row r="660">
          <cell r="A660" t="str">
            <v>15411140-5</v>
          </cell>
        </row>
        <row r="661">
          <cell r="A661" t="str">
            <v>15411200-4</v>
          </cell>
        </row>
        <row r="662">
          <cell r="A662" t="str">
            <v>15411210-7</v>
          </cell>
        </row>
        <row r="663">
          <cell r="A663" t="str">
            <v>15412000-9</v>
          </cell>
        </row>
        <row r="664">
          <cell r="A664" t="str">
            <v>15412100-0</v>
          </cell>
        </row>
        <row r="665">
          <cell r="A665" t="str">
            <v>15412200-1</v>
          </cell>
        </row>
        <row r="666">
          <cell r="A666" t="str">
            <v>15413000-6</v>
          </cell>
        </row>
        <row r="667">
          <cell r="A667" t="str">
            <v>15413100-7</v>
          </cell>
        </row>
        <row r="668">
          <cell r="A668" t="str">
            <v>15420000-8</v>
          </cell>
        </row>
        <row r="669">
          <cell r="A669" t="str">
            <v>15421000-5</v>
          </cell>
        </row>
        <row r="670">
          <cell r="A670" t="str">
            <v>15422000-2</v>
          </cell>
        </row>
        <row r="671">
          <cell r="A671" t="str">
            <v>15423000-9</v>
          </cell>
        </row>
        <row r="672">
          <cell r="A672" t="str">
            <v>15424000-6</v>
          </cell>
        </row>
        <row r="673">
          <cell r="A673" t="str">
            <v>15430000-1</v>
          </cell>
        </row>
        <row r="674">
          <cell r="A674" t="str">
            <v>15431000-8</v>
          </cell>
        </row>
        <row r="675">
          <cell r="A675" t="str">
            <v>15431100-9</v>
          </cell>
        </row>
        <row r="676">
          <cell r="A676" t="str">
            <v>15431110-2</v>
          </cell>
        </row>
        <row r="677">
          <cell r="A677" t="str">
            <v>15431200-0</v>
          </cell>
        </row>
        <row r="678">
          <cell r="A678" t="str">
            <v>15500000-3</v>
          </cell>
        </row>
        <row r="679">
          <cell r="A679" t="str">
            <v>15510000-6</v>
          </cell>
        </row>
        <row r="680">
          <cell r="A680" t="str">
            <v>15511000-3</v>
          </cell>
        </row>
        <row r="681">
          <cell r="A681" t="str">
            <v>15511100-4</v>
          </cell>
        </row>
        <row r="682">
          <cell r="A682" t="str">
            <v>15511200-5</v>
          </cell>
        </row>
        <row r="683">
          <cell r="A683" t="str">
            <v>15511210-8</v>
          </cell>
        </row>
        <row r="684">
          <cell r="A684" t="str">
            <v>15511300-6</v>
          </cell>
        </row>
        <row r="685">
          <cell r="A685" t="str">
            <v>15511400-7</v>
          </cell>
        </row>
        <row r="686">
          <cell r="A686" t="str">
            <v>15511500-8</v>
          </cell>
        </row>
        <row r="687">
          <cell r="A687" t="str">
            <v>15511600-9</v>
          </cell>
        </row>
        <row r="688">
          <cell r="A688" t="str">
            <v>15511700-0</v>
          </cell>
        </row>
        <row r="689">
          <cell r="A689" t="str">
            <v>15512000-0</v>
          </cell>
        </row>
        <row r="690">
          <cell r="A690" t="str">
            <v>15512100-1</v>
          </cell>
        </row>
        <row r="691">
          <cell r="A691" t="str">
            <v>15512200-2</v>
          </cell>
        </row>
        <row r="692">
          <cell r="A692" t="str">
            <v>15512300-3</v>
          </cell>
        </row>
        <row r="693">
          <cell r="A693" t="str">
            <v>15512900-9</v>
          </cell>
        </row>
        <row r="694">
          <cell r="A694" t="str">
            <v>15530000-2</v>
          </cell>
        </row>
        <row r="695">
          <cell r="A695" t="str">
            <v>15540000-5</v>
          </cell>
        </row>
        <row r="696">
          <cell r="A696" t="str">
            <v>15541000-2</v>
          </cell>
        </row>
        <row r="697">
          <cell r="A697" t="str">
            <v>15542000-9</v>
          </cell>
        </row>
        <row r="698">
          <cell r="A698" t="str">
            <v>15542100-0</v>
          </cell>
        </row>
        <row r="699">
          <cell r="A699" t="str">
            <v>15542200-1</v>
          </cell>
        </row>
        <row r="700">
          <cell r="A700" t="str">
            <v>15542300-2</v>
          </cell>
        </row>
        <row r="701">
          <cell r="A701" t="str">
            <v>15543000-6</v>
          </cell>
        </row>
        <row r="702">
          <cell r="A702" t="str">
            <v>15543100-7</v>
          </cell>
        </row>
        <row r="703">
          <cell r="A703" t="str">
            <v>15543200-8</v>
          </cell>
        </row>
        <row r="704">
          <cell r="A704" t="str">
            <v>15543300-9</v>
          </cell>
        </row>
        <row r="705">
          <cell r="A705" t="str">
            <v>15543400-0</v>
          </cell>
        </row>
        <row r="706">
          <cell r="A706" t="str">
            <v>15544000-3</v>
          </cell>
        </row>
        <row r="707">
          <cell r="A707" t="str">
            <v>15545000-0</v>
          </cell>
        </row>
        <row r="708">
          <cell r="A708" t="str">
            <v>15550000-8</v>
          </cell>
        </row>
        <row r="709">
          <cell r="A709" t="str">
            <v>15551000-5</v>
          </cell>
        </row>
        <row r="710">
          <cell r="A710" t="str">
            <v>15551300-8</v>
          </cell>
        </row>
        <row r="711">
          <cell r="A711" t="str">
            <v>15551310-1</v>
          </cell>
        </row>
        <row r="712">
          <cell r="A712" t="str">
            <v>15551320-4</v>
          </cell>
        </row>
        <row r="713">
          <cell r="A713" t="str">
            <v>15551500-0</v>
          </cell>
        </row>
        <row r="714">
          <cell r="A714" t="str">
            <v>15552000-2</v>
          </cell>
        </row>
        <row r="715">
          <cell r="A715" t="str">
            <v>15553000-9</v>
          </cell>
        </row>
        <row r="716">
          <cell r="A716" t="str">
            <v>15554000-6</v>
          </cell>
        </row>
        <row r="717">
          <cell r="A717" t="str">
            <v>15555000-3</v>
          </cell>
        </row>
        <row r="718">
          <cell r="A718" t="str">
            <v>15555100-4</v>
          </cell>
        </row>
        <row r="719">
          <cell r="A719" t="str">
            <v>15555200-5</v>
          </cell>
        </row>
        <row r="720">
          <cell r="A720" t="str">
            <v>15600000-4</v>
          </cell>
        </row>
        <row r="721">
          <cell r="A721" t="str">
            <v>15610000-7</v>
          </cell>
        </row>
        <row r="722">
          <cell r="A722" t="str">
            <v>15611000-4</v>
          </cell>
        </row>
        <row r="723">
          <cell r="A723" t="str">
            <v>15612000-1</v>
          </cell>
        </row>
        <row r="724">
          <cell r="A724" t="str">
            <v>15612100-2</v>
          </cell>
        </row>
        <row r="725">
          <cell r="A725" t="str">
            <v>15612110-5</v>
          </cell>
        </row>
        <row r="726">
          <cell r="A726" t="str">
            <v>15612120-8</v>
          </cell>
        </row>
        <row r="727">
          <cell r="A727" t="str">
            <v>15612130-1</v>
          </cell>
        </row>
        <row r="728">
          <cell r="A728" t="str">
            <v>15612150-7</v>
          </cell>
        </row>
        <row r="729">
          <cell r="A729" t="str">
            <v>15612190-9</v>
          </cell>
        </row>
        <row r="730">
          <cell r="A730" t="str">
            <v>15612200-3</v>
          </cell>
        </row>
        <row r="731">
          <cell r="A731" t="str">
            <v>15612210-6</v>
          </cell>
        </row>
        <row r="732">
          <cell r="A732" t="str">
            <v>15612220-9</v>
          </cell>
        </row>
        <row r="733">
          <cell r="A733" t="str">
            <v>15612300-4</v>
          </cell>
        </row>
        <row r="734">
          <cell r="A734" t="str">
            <v>15612400-5</v>
          </cell>
        </row>
        <row r="735">
          <cell r="A735" t="str">
            <v>15612410-8</v>
          </cell>
        </row>
        <row r="736">
          <cell r="A736" t="str">
            <v>15612420-1</v>
          </cell>
        </row>
        <row r="737">
          <cell r="A737" t="str">
            <v>15612500-6</v>
          </cell>
        </row>
        <row r="738">
          <cell r="A738" t="str">
            <v>15613000-8</v>
          </cell>
        </row>
        <row r="739">
          <cell r="A739" t="str">
            <v>15613100-9</v>
          </cell>
        </row>
        <row r="740">
          <cell r="A740" t="str">
            <v>15613300-1</v>
          </cell>
        </row>
        <row r="741">
          <cell r="A741" t="str">
            <v>15613310-4</v>
          </cell>
        </row>
        <row r="742">
          <cell r="A742" t="str">
            <v>15613311-1</v>
          </cell>
        </row>
        <row r="743">
          <cell r="A743" t="str">
            <v>15613313-5</v>
          </cell>
        </row>
        <row r="744">
          <cell r="A744" t="str">
            <v>15613319-7</v>
          </cell>
        </row>
        <row r="745">
          <cell r="A745" t="str">
            <v>15613380-5</v>
          </cell>
        </row>
        <row r="746">
          <cell r="A746" t="str">
            <v>15614000-5</v>
          </cell>
        </row>
        <row r="747">
          <cell r="A747" t="str">
            <v>15614100-6</v>
          </cell>
        </row>
        <row r="748">
          <cell r="A748" t="str">
            <v>15614200-7</v>
          </cell>
        </row>
        <row r="749">
          <cell r="A749" t="str">
            <v>15614300-8</v>
          </cell>
        </row>
        <row r="750">
          <cell r="A750" t="str">
            <v>15615000-2</v>
          </cell>
        </row>
        <row r="751">
          <cell r="A751" t="str">
            <v>15620000-0</v>
          </cell>
        </row>
        <row r="752">
          <cell r="A752" t="str">
            <v>15621000-7</v>
          </cell>
        </row>
        <row r="753">
          <cell r="A753" t="str">
            <v>15622000-4</v>
          </cell>
        </row>
        <row r="754">
          <cell r="A754" t="str">
            <v>15622100-5</v>
          </cell>
        </row>
        <row r="755">
          <cell r="A755" t="str">
            <v>15622110-8</v>
          </cell>
        </row>
        <row r="756">
          <cell r="A756" t="str">
            <v>15622120-1</v>
          </cell>
        </row>
        <row r="757">
          <cell r="A757" t="str">
            <v>15622300-7</v>
          </cell>
        </row>
        <row r="758">
          <cell r="A758" t="str">
            <v>15622310-0</v>
          </cell>
        </row>
        <row r="759">
          <cell r="A759" t="str">
            <v>15622320-3</v>
          </cell>
        </row>
        <row r="760">
          <cell r="A760" t="str">
            <v>15622321-0</v>
          </cell>
        </row>
        <row r="761">
          <cell r="A761" t="str">
            <v>15622322-7</v>
          </cell>
        </row>
        <row r="762">
          <cell r="A762" t="str">
            <v>15623000-1</v>
          </cell>
        </row>
        <row r="763">
          <cell r="A763" t="str">
            <v>15624000-8</v>
          </cell>
        </row>
        <row r="764">
          <cell r="A764" t="str">
            <v>15625000-5</v>
          </cell>
        </row>
        <row r="765">
          <cell r="A765" t="str">
            <v>15626000-2</v>
          </cell>
        </row>
        <row r="766">
          <cell r="A766" t="str">
            <v>15700000-5</v>
          </cell>
        </row>
        <row r="767">
          <cell r="A767" t="str">
            <v>15710000-8</v>
          </cell>
        </row>
        <row r="768">
          <cell r="A768" t="str">
            <v>15711000-5</v>
          </cell>
        </row>
        <row r="769">
          <cell r="A769" t="str">
            <v>15712000-2</v>
          </cell>
        </row>
        <row r="770">
          <cell r="A770" t="str">
            <v>15713000-9</v>
          </cell>
        </row>
        <row r="771">
          <cell r="A771" t="str">
            <v>15800000-6</v>
          </cell>
        </row>
        <row r="772">
          <cell r="A772" t="str">
            <v>15810000-9</v>
          </cell>
        </row>
        <row r="773">
          <cell r="A773" t="str">
            <v>15811000-6</v>
          </cell>
        </row>
        <row r="774">
          <cell r="A774" t="str">
            <v>15811100-7</v>
          </cell>
        </row>
        <row r="775">
          <cell r="A775" t="str">
            <v>15811200-8</v>
          </cell>
        </row>
        <row r="776">
          <cell r="A776" t="str">
            <v>15811300-9</v>
          </cell>
        </row>
        <row r="777">
          <cell r="A777" t="str">
            <v>15811400-0</v>
          </cell>
        </row>
        <row r="778">
          <cell r="A778" t="str">
            <v>15811500-1</v>
          </cell>
        </row>
        <row r="779">
          <cell r="A779" t="str">
            <v>15811510-4</v>
          </cell>
        </row>
        <row r="780">
          <cell r="A780" t="str">
            <v>15811511-1</v>
          </cell>
        </row>
        <row r="781">
          <cell r="A781" t="str">
            <v>15812000-3</v>
          </cell>
        </row>
        <row r="782">
          <cell r="A782" t="str">
            <v>15812100-4</v>
          </cell>
        </row>
        <row r="783">
          <cell r="A783" t="str">
            <v>15812120-0</v>
          </cell>
        </row>
        <row r="784">
          <cell r="A784" t="str">
            <v>15812121-7</v>
          </cell>
        </row>
        <row r="785">
          <cell r="A785" t="str">
            <v>15812122-4</v>
          </cell>
        </row>
        <row r="786">
          <cell r="A786" t="str">
            <v>15812200-5</v>
          </cell>
        </row>
        <row r="787">
          <cell r="A787" t="str">
            <v>15813000-0</v>
          </cell>
        </row>
        <row r="788">
          <cell r="A788" t="str">
            <v>15820000-2</v>
          </cell>
        </row>
        <row r="789">
          <cell r="A789" t="str">
            <v>15821000-9</v>
          </cell>
        </row>
        <row r="790">
          <cell r="A790" t="str">
            <v>15821100-0</v>
          </cell>
        </row>
        <row r="791">
          <cell r="A791" t="str">
            <v>15821110-3</v>
          </cell>
        </row>
        <row r="792">
          <cell r="A792" t="str">
            <v>15821130-9</v>
          </cell>
        </row>
        <row r="793">
          <cell r="A793" t="str">
            <v>15821150-5</v>
          </cell>
        </row>
        <row r="794">
          <cell r="A794" t="str">
            <v>15821200-1</v>
          </cell>
        </row>
        <row r="795">
          <cell r="A795" t="str">
            <v>15830000-5</v>
          </cell>
        </row>
        <row r="796">
          <cell r="A796" t="str">
            <v>15831000-2</v>
          </cell>
        </row>
        <row r="797">
          <cell r="A797" t="str">
            <v>15831200-4</v>
          </cell>
        </row>
        <row r="798">
          <cell r="A798" t="str">
            <v>15831300-5</v>
          </cell>
        </row>
        <row r="799">
          <cell r="A799" t="str">
            <v>15831400-6</v>
          </cell>
        </row>
        <row r="800">
          <cell r="A800" t="str">
            <v>15831500-7</v>
          </cell>
        </row>
        <row r="801">
          <cell r="A801" t="str">
            <v>15831600-8</v>
          </cell>
        </row>
        <row r="802">
          <cell r="A802" t="str">
            <v>15832000-9</v>
          </cell>
        </row>
        <row r="803">
          <cell r="A803" t="str">
            <v>15833000-6</v>
          </cell>
        </row>
        <row r="804">
          <cell r="A804" t="str">
            <v>15833100-7</v>
          </cell>
        </row>
        <row r="805">
          <cell r="A805" t="str">
            <v>15833110-0</v>
          </cell>
        </row>
        <row r="806">
          <cell r="A806" t="str">
            <v>15840000-8</v>
          </cell>
        </row>
        <row r="807">
          <cell r="A807" t="str">
            <v>15841000-5</v>
          </cell>
        </row>
        <row r="808">
          <cell r="A808" t="str">
            <v>15841100-6</v>
          </cell>
        </row>
        <row r="809">
          <cell r="A809" t="str">
            <v>15841200-7</v>
          </cell>
        </row>
        <row r="810">
          <cell r="A810" t="str">
            <v>15841300-8</v>
          </cell>
        </row>
        <row r="811">
          <cell r="A811" t="str">
            <v>15841400-9</v>
          </cell>
        </row>
        <row r="812">
          <cell r="A812" t="str">
            <v>15842000-2</v>
          </cell>
        </row>
        <row r="813">
          <cell r="A813" t="str">
            <v>15842100-3</v>
          </cell>
        </row>
        <row r="814">
          <cell r="A814" t="str">
            <v>15842200-4</v>
          </cell>
        </row>
        <row r="815">
          <cell r="A815" t="str">
            <v>15842210-7</v>
          </cell>
        </row>
        <row r="816">
          <cell r="A816" t="str">
            <v>15842220-0</v>
          </cell>
        </row>
        <row r="817">
          <cell r="A817" t="str">
            <v>15842300-5</v>
          </cell>
        </row>
        <row r="818">
          <cell r="A818" t="str">
            <v>15842310-8</v>
          </cell>
        </row>
        <row r="819">
          <cell r="A819" t="str">
            <v>15842320-1</v>
          </cell>
        </row>
        <row r="820">
          <cell r="A820" t="str">
            <v>15842400-6</v>
          </cell>
        </row>
        <row r="821">
          <cell r="A821" t="str">
            <v>15850000-1</v>
          </cell>
        </row>
        <row r="822">
          <cell r="A822" t="str">
            <v>15851000-8</v>
          </cell>
        </row>
        <row r="823">
          <cell r="A823" t="str">
            <v>15851100-9</v>
          </cell>
        </row>
        <row r="824">
          <cell r="A824" t="str">
            <v>15851200-0</v>
          </cell>
        </row>
        <row r="825">
          <cell r="A825" t="str">
            <v>15851210-3</v>
          </cell>
        </row>
        <row r="826">
          <cell r="A826" t="str">
            <v>15851220-6</v>
          </cell>
        </row>
        <row r="827">
          <cell r="A827" t="str">
            <v>15851230-9</v>
          </cell>
        </row>
        <row r="828">
          <cell r="A828" t="str">
            <v>15851250-5</v>
          </cell>
        </row>
        <row r="829">
          <cell r="A829" t="str">
            <v>15851290-7</v>
          </cell>
        </row>
        <row r="830">
          <cell r="A830" t="str">
            <v>15860000-4</v>
          </cell>
        </row>
        <row r="831">
          <cell r="A831" t="str">
            <v>15861000-1</v>
          </cell>
        </row>
        <row r="832">
          <cell r="A832" t="str">
            <v>15861100-2</v>
          </cell>
        </row>
        <row r="833">
          <cell r="A833" t="str">
            <v>15861200-3</v>
          </cell>
        </row>
        <row r="834">
          <cell r="A834" t="str">
            <v>15862000-8</v>
          </cell>
        </row>
        <row r="835">
          <cell r="A835" t="str">
            <v>15863000-5</v>
          </cell>
        </row>
        <row r="836">
          <cell r="A836" t="str">
            <v>15863100-6</v>
          </cell>
        </row>
        <row r="837">
          <cell r="A837" t="str">
            <v>15863200-7</v>
          </cell>
        </row>
        <row r="838">
          <cell r="A838" t="str">
            <v>15864000-2</v>
          </cell>
        </row>
        <row r="839">
          <cell r="A839" t="str">
            <v>15864100-3</v>
          </cell>
        </row>
        <row r="840">
          <cell r="A840" t="str">
            <v>15865000-9</v>
          </cell>
        </row>
        <row r="841">
          <cell r="A841" t="str">
            <v>15870000-7</v>
          </cell>
        </row>
        <row r="842">
          <cell r="A842" t="str">
            <v>15871000-4</v>
          </cell>
        </row>
        <row r="843">
          <cell r="A843" t="str">
            <v>15871100-5</v>
          </cell>
        </row>
        <row r="844">
          <cell r="A844" t="str">
            <v>15871110-8</v>
          </cell>
        </row>
        <row r="845">
          <cell r="A845" t="str">
            <v>15871200-6</v>
          </cell>
        </row>
        <row r="846">
          <cell r="A846" t="str">
            <v>15871210-9</v>
          </cell>
        </row>
        <row r="847">
          <cell r="A847" t="str">
            <v>15871230-5</v>
          </cell>
        </row>
        <row r="848">
          <cell r="A848" t="str">
            <v>15871250-1</v>
          </cell>
        </row>
        <row r="849">
          <cell r="A849" t="str">
            <v>15871260-4</v>
          </cell>
        </row>
        <row r="850">
          <cell r="A850" t="str">
            <v>15871270-7</v>
          </cell>
        </row>
        <row r="851">
          <cell r="A851" t="str">
            <v>15871273-8</v>
          </cell>
        </row>
        <row r="852">
          <cell r="A852" t="str">
            <v>15871274-5</v>
          </cell>
        </row>
        <row r="853">
          <cell r="A853" t="str">
            <v>15871279-0</v>
          </cell>
        </row>
        <row r="854">
          <cell r="A854" t="str">
            <v>15872000-1</v>
          </cell>
        </row>
        <row r="855">
          <cell r="A855" t="str">
            <v>15872100-2</v>
          </cell>
        </row>
        <row r="856">
          <cell r="A856" t="str">
            <v>15872200-3</v>
          </cell>
        </row>
        <row r="857">
          <cell r="A857" t="str">
            <v>15872300-4</v>
          </cell>
        </row>
        <row r="858">
          <cell r="A858" t="str">
            <v>15872400-5</v>
          </cell>
        </row>
        <row r="859">
          <cell r="A859" t="str">
            <v>15872500-6</v>
          </cell>
        </row>
        <row r="860">
          <cell r="A860" t="str">
            <v>15880000-0</v>
          </cell>
        </row>
        <row r="861">
          <cell r="A861" t="str">
            <v>15881000-7</v>
          </cell>
        </row>
        <row r="862">
          <cell r="A862" t="str">
            <v>15882000-4</v>
          </cell>
        </row>
        <row r="863">
          <cell r="A863" t="str">
            <v>15884000-8</v>
          </cell>
        </row>
        <row r="864">
          <cell r="A864" t="str">
            <v>15890000-3</v>
          </cell>
        </row>
        <row r="865">
          <cell r="A865" t="str">
            <v>15891000-0</v>
          </cell>
        </row>
        <row r="866">
          <cell r="A866" t="str">
            <v>15891100-1</v>
          </cell>
        </row>
        <row r="867">
          <cell r="A867" t="str">
            <v>15891200-2</v>
          </cell>
        </row>
        <row r="868">
          <cell r="A868" t="str">
            <v>15891300-3</v>
          </cell>
        </row>
        <row r="869">
          <cell r="A869" t="str">
            <v>15891400-4</v>
          </cell>
        </row>
        <row r="870">
          <cell r="A870" t="str">
            <v>15891410-7</v>
          </cell>
        </row>
        <row r="871">
          <cell r="A871" t="str">
            <v>15891500-5</v>
          </cell>
        </row>
        <row r="872">
          <cell r="A872" t="str">
            <v>15891600-6</v>
          </cell>
        </row>
        <row r="873">
          <cell r="A873" t="str">
            <v>15891610-9</v>
          </cell>
        </row>
        <row r="874">
          <cell r="A874" t="str">
            <v>15891900-9</v>
          </cell>
        </row>
        <row r="875">
          <cell r="A875" t="str">
            <v>15892000-7</v>
          </cell>
        </row>
        <row r="876">
          <cell r="A876" t="str">
            <v>15892100-8</v>
          </cell>
        </row>
        <row r="877">
          <cell r="A877" t="str">
            <v>15892200-9</v>
          </cell>
        </row>
        <row r="878">
          <cell r="A878" t="str">
            <v>15892400-1</v>
          </cell>
        </row>
        <row r="879">
          <cell r="A879" t="str">
            <v>15893000-4</v>
          </cell>
        </row>
        <row r="880">
          <cell r="A880" t="str">
            <v>15893100-5</v>
          </cell>
        </row>
        <row r="881">
          <cell r="A881" t="str">
            <v>15893200-6</v>
          </cell>
        </row>
        <row r="882">
          <cell r="A882" t="str">
            <v>15893300-7</v>
          </cell>
        </row>
        <row r="883">
          <cell r="A883" t="str">
            <v>15894000-1</v>
          </cell>
        </row>
        <row r="884">
          <cell r="A884" t="str">
            <v>15894100-2</v>
          </cell>
        </row>
        <row r="885">
          <cell r="A885" t="str">
            <v>15894200-3</v>
          </cell>
        </row>
        <row r="886">
          <cell r="A886" t="str">
            <v>15894210-6</v>
          </cell>
        </row>
        <row r="887">
          <cell r="A887" t="str">
            <v>15894220-9</v>
          </cell>
        </row>
        <row r="888">
          <cell r="A888" t="str">
            <v>15894300-4</v>
          </cell>
        </row>
        <row r="889">
          <cell r="A889" t="str">
            <v>15894400-5</v>
          </cell>
        </row>
        <row r="890">
          <cell r="A890" t="str">
            <v>15894500-6</v>
          </cell>
        </row>
        <row r="891">
          <cell r="A891" t="str">
            <v>15894600-7</v>
          </cell>
        </row>
        <row r="892">
          <cell r="A892" t="str">
            <v>15894700-8</v>
          </cell>
        </row>
        <row r="893">
          <cell r="A893" t="str">
            <v>15895000-8</v>
          </cell>
        </row>
        <row r="894">
          <cell r="A894" t="str">
            <v>15895100-9</v>
          </cell>
        </row>
        <row r="895">
          <cell r="A895" t="str">
            <v>15896000-5</v>
          </cell>
        </row>
        <row r="896">
          <cell r="A896" t="str">
            <v>15897000-2</v>
          </cell>
        </row>
        <row r="897">
          <cell r="A897" t="str">
            <v>15897100-3</v>
          </cell>
        </row>
        <row r="898">
          <cell r="A898" t="str">
            <v>15897200-4</v>
          </cell>
        </row>
        <row r="899">
          <cell r="A899" t="str">
            <v>15897300-5</v>
          </cell>
        </row>
        <row r="900">
          <cell r="A900" t="str">
            <v>15898000-9</v>
          </cell>
        </row>
        <row r="901">
          <cell r="A901" t="str">
            <v>15899000-6</v>
          </cell>
        </row>
        <row r="902">
          <cell r="A902" t="str">
            <v>15900000-7</v>
          </cell>
        </row>
        <row r="903">
          <cell r="A903" t="str">
            <v>15910000-0</v>
          </cell>
        </row>
        <row r="904">
          <cell r="A904" t="str">
            <v>15911000-7</v>
          </cell>
        </row>
        <row r="905">
          <cell r="A905" t="str">
            <v>15911100-8</v>
          </cell>
        </row>
        <row r="906">
          <cell r="A906" t="str">
            <v>15911200-9</v>
          </cell>
        </row>
        <row r="907">
          <cell r="A907" t="str">
            <v>15930000-6</v>
          </cell>
        </row>
        <row r="908">
          <cell r="A908" t="str">
            <v>15931000-3</v>
          </cell>
        </row>
        <row r="909">
          <cell r="A909" t="str">
            <v>15931100-4</v>
          </cell>
        </row>
        <row r="910">
          <cell r="A910" t="str">
            <v>15931200-5</v>
          </cell>
        </row>
        <row r="911">
          <cell r="A911" t="str">
            <v>15931300-6</v>
          </cell>
        </row>
        <row r="912">
          <cell r="A912" t="str">
            <v>15931400-7</v>
          </cell>
        </row>
        <row r="913">
          <cell r="A913" t="str">
            <v>15931500-8</v>
          </cell>
        </row>
        <row r="914">
          <cell r="A914" t="str">
            <v>15931600-9</v>
          </cell>
        </row>
        <row r="915">
          <cell r="A915" t="str">
            <v>15932000-0</v>
          </cell>
        </row>
        <row r="916">
          <cell r="A916" t="str">
            <v>15940000-9</v>
          </cell>
        </row>
        <row r="917">
          <cell r="A917" t="str">
            <v>15941000-6</v>
          </cell>
        </row>
        <row r="918">
          <cell r="A918" t="str">
            <v>15942000-3</v>
          </cell>
        </row>
        <row r="919">
          <cell r="A919" t="str">
            <v>15950000-2</v>
          </cell>
        </row>
        <row r="920">
          <cell r="A920" t="str">
            <v>15951000-9</v>
          </cell>
        </row>
        <row r="921">
          <cell r="A921" t="str">
            <v>15960000-5</v>
          </cell>
        </row>
        <row r="922">
          <cell r="A922" t="str">
            <v>15961000-2</v>
          </cell>
        </row>
        <row r="923">
          <cell r="A923" t="str">
            <v>15961100-3</v>
          </cell>
        </row>
        <row r="924">
          <cell r="A924" t="str">
            <v>15962000-9</v>
          </cell>
        </row>
        <row r="925">
          <cell r="A925" t="str">
            <v>15980000-1</v>
          </cell>
        </row>
        <row r="926">
          <cell r="A926" t="str">
            <v>15981000-8</v>
          </cell>
        </row>
        <row r="927">
          <cell r="A927" t="str">
            <v>15981100-9</v>
          </cell>
        </row>
        <row r="928">
          <cell r="A928" t="str">
            <v>15981200-0</v>
          </cell>
        </row>
        <row r="929">
          <cell r="A929" t="str">
            <v>15981300-1</v>
          </cell>
        </row>
        <row r="930">
          <cell r="A930" t="str">
            <v>15981310-4</v>
          </cell>
        </row>
        <row r="931">
          <cell r="A931" t="str">
            <v>15981320-7</v>
          </cell>
        </row>
        <row r="932">
          <cell r="A932" t="str">
            <v>15981400-2</v>
          </cell>
        </row>
        <row r="933">
          <cell r="A933" t="str">
            <v>15982000-5</v>
          </cell>
        </row>
        <row r="934">
          <cell r="A934" t="str">
            <v>15982100-6</v>
          </cell>
        </row>
        <row r="935">
          <cell r="A935" t="str">
            <v>15982200-7</v>
          </cell>
        </row>
        <row r="936">
          <cell r="A936" t="str">
            <v>15990000-4</v>
          </cell>
        </row>
        <row r="937">
          <cell r="A937" t="str">
            <v>15991000-1</v>
          </cell>
        </row>
        <row r="938">
          <cell r="A938" t="str">
            <v>15991100-2</v>
          </cell>
        </row>
        <row r="939">
          <cell r="A939" t="str">
            <v>15991200-3</v>
          </cell>
        </row>
        <row r="940">
          <cell r="A940" t="str">
            <v>15991300-4</v>
          </cell>
        </row>
        <row r="941">
          <cell r="A941" t="str">
            <v>15992000-8</v>
          </cell>
        </row>
        <row r="942">
          <cell r="A942" t="str">
            <v>15992100-9</v>
          </cell>
        </row>
        <row r="943">
          <cell r="A943" t="str">
            <v>15993000-5</v>
          </cell>
        </row>
        <row r="944">
          <cell r="A944" t="str">
            <v>15994000-2</v>
          </cell>
        </row>
        <row r="945">
          <cell r="A945" t="str">
            <v>15994100-3</v>
          </cell>
        </row>
        <row r="946">
          <cell r="A946" t="str">
            <v>15994200-4</v>
          </cell>
        </row>
        <row r="947">
          <cell r="A947" t="str">
            <v>16100000-6</v>
          </cell>
        </row>
        <row r="948">
          <cell r="A948" t="str">
            <v>16110000-9</v>
          </cell>
        </row>
        <row r="949">
          <cell r="A949" t="str">
            <v>16120000-2</v>
          </cell>
        </row>
        <row r="950">
          <cell r="A950" t="str">
            <v>16130000-5</v>
          </cell>
        </row>
        <row r="951">
          <cell r="A951" t="str">
            <v>16140000-8</v>
          </cell>
        </row>
        <row r="952">
          <cell r="A952" t="str">
            <v>16141000-5</v>
          </cell>
        </row>
        <row r="953">
          <cell r="A953" t="str">
            <v>16150000-1</v>
          </cell>
        </row>
        <row r="954">
          <cell r="A954" t="str">
            <v>16160000-4</v>
          </cell>
        </row>
        <row r="955">
          <cell r="A955" t="str">
            <v>16300000-8</v>
          </cell>
        </row>
        <row r="956">
          <cell r="A956" t="str">
            <v>16310000-1</v>
          </cell>
        </row>
        <row r="957">
          <cell r="A957" t="str">
            <v>16311000-8</v>
          </cell>
        </row>
        <row r="958">
          <cell r="A958" t="str">
            <v>16311100-9</v>
          </cell>
        </row>
        <row r="959">
          <cell r="A959" t="str">
            <v>16320000-4</v>
          </cell>
        </row>
        <row r="960">
          <cell r="A960" t="str">
            <v>16330000-7</v>
          </cell>
        </row>
        <row r="961">
          <cell r="A961" t="str">
            <v>16331000-4</v>
          </cell>
        </row>
        <row r="962">
          <cell r="A962" t="str">
            <v>16340000-0</v>
          </cell>
        </row>
        <row r="963">
          <cell r="A963" t="str">
            <v>16400000-9</v>
          </cell>
        </row>
        <row r="964">
          <cell r="A964" t="str">
            <v>16500000-0</v>
          </cell>
        </row>
        <row r="965">
          <cell r="A965" t="str">
            <v>16510000-3</v>
          </cell>
        </row>
        <row r="966">
          <cell r="A966" t="str">
            <v>16520000-6</v>
          </cell>
        </row>
        <row r="967">
          <cell r="A967" t="str">
            <v>16530000-9</v>
          </cell>
        </row>
        <row r="968">
          <cell r="A968" t="str">
            <v>16540000-2</v>
          </cell>
        </row>
        <row r="969">
          <cell r="A969" t="str">
            <v>16600000-1</v>
          </cell>
        </row>
        <row r="970">
          <cell r="A970" t="str">
            <v>16610000-4</v>
          </cell>
        </row>
        <row r="971">
          <cell r="A971" t="str">
            <v>16611000-1</v>
          </cell>
        </row>
        <row r="972">
          <cell r="A972" t="str">
            <v>16611100-2</v>
          </cell>
        </row>
        <row r="973">
          <cell r="A973" t="str">
            <v>16611200-3</v>
          </cell>
        </row>
        <row r="974">
          <cell r="A974" t="str">
            <v>16612000-8</v>
          </cell>
        </row>
        <row r="975">
          <cell r="A975" t="str">
            <v>16612100-9</v>
          </cell>
        </row>
        <row r="976">
          <cell r="A976" t="str">
            <v>16612200-0</v>
          </cell>
        </row>
        <row r="977">
          <cell r="A977" t="str">
            <v>16613000-5</v>
          </cell>
        </row>
        <row r="978">
          <cell r="A978" t="str">
            <v>16620000-7</v>
          </cell>
        </row>
        <row r="979">
          <cell r="A979" t="str">
            <v>16630000-0</v>
          </cell>
        </row>
        <row r="980">
          <cell r="A980" t="str">
            <v>16640000-3</v>
          </cell>
        </row>
        <row r="981">
          <cell r="A981" t="str">
            <v>16650000-6</v>
          </cell>
        </row>
        <row r="982">
          <cell r="A982" t="str">
            <v>16651000-3</v>
          </cell>
        </row>
        <row r="983">
          <cell r="A983" t="str">
            <v>16700000-2</v>
          </cell>
        </row>
        <row r="984">
          <cell r="A984" t="str">
            <v>16710000-5</v>
          </cell>
        </row>
        <row r="985">
          <cell r="A985" t="str">
            <v>16720000-8</v>
          </cell>
        </row>
        <row r="986">
          <cell r="A986" t="str">
            <v>16730000-1</v>
          </cell>
        </row>
        <row r="987">
          <cell r="A987" t="str">
            <v>16800000-3</v>
          </cell>
        </row>
        <row r="988">
          <cell r="A988" t="str">
            <v>16810000-6</v>
          </cell>
        </row>
        <row r="989">
          <cell r="A989" t="str">
            <v>16820000-9</v>
          </cell>
        </row>
        <row r="990">
          <cell r="A990" t="str">
            <v>18100000-0</v>
          </cell>
        </row>
        <row r="991">
          <cell r="A991" t="str">
            <v>18110000-3</v>
          </cell>
        </row>
        <row r="992">
          <cell r="A992" t="str">
            <v>18113000-4</v>
          </cell>
        </row>
        <row r="993">
          <cell r="A993" t="str">
            <v>18114000-1</v>
          </cell>
        </row>
        <row r="994">
          <cell r="A994" t="str">
            <v>18130000-9</v>
          </cell>
        </row>
        <row r="995">
          <cell r="A995" t="str">
            <v>18132000-3</v>
          </cell>
        </row>
        <row r="996">
          <cell r="A996" t="str">
            <v>18132100-4</v>
          </cell>
        </row>
        <row r="997">
          <cell r="A997" t="str">
            <v>18132200-5</v>
          </cell>
        </row>
        <row r="998">
          <cell r="A998" t="str">
            <v>18140000-2</v>
          </cell>
        </row>
        <row r="999">
          <cell r="A999" t="str">
            <v>18141000-9</v>
          </cell>
        </row>
        <row r="1000">
          <cell r="A1000" t="str">
            <v>18142000-6</v>
          </cell>
        </row>
        <row r="1001">
          <cell r="A1001" t="str">
            <v>18143000-3</v>
          </cell>
        </row>
        <row r="1002">
          <cell r="A1002" t="str">
            <v>18200000-1</v>
          </cell>
        </row>
        <row r="1003">
          <cell r="A1003" t="str">
            <v>18210000-4</v>
          </cell>
        </row>
        <row r="1004">
          <cell r="A1004" t="str">
            <v>18211000-1</v>
          </cell>
        </row>
        <row r="1005">
          <cell r="A1005" t="str">
            <v>18212000-8</v>
          </cell>
        </row>
        <row r="1006">
          <cell r="A1006" t="str">
            <v>18213000-5</v>
          </cell>
        </row>
        <row r="1007">
          <cell r="A1007" t="str">
            <v>18220000-7</v>
          </cell>
        </row>
        <row r="1008">
          <cell r="A1008" t="str">
            <v>18221000-4</v>
          </cell>
        </row>
        <row r="1009">
          <cell r="A1009" t="str">
            <v>18221100-5</v>
          </cell>
        </row>
        <row r="1010">
          <cell r="A1010" t="str">
            <v>18221200-6</v>
          </cell>
        </row>
        <row r="1011">
          <cell r="A1011" t="str">
            <v>18221300-7</v>
          </cell>
        </row>
        <row r="1012">
          <cell r="A1012" t="str">
            <v>18222000-1</v>
          </cell>
        </row>
        <row r="1013">
          <cell r="A1013" t="str">
            <v>18222100-2</v>
          </cell>
        </row>
        <row r="1014">
          <cell r="A1014" t="str">
            <v>18222200-3</v>
          </cell>
        </row>
        <row r="1015">
          <cell r="A1015" t="str">
            <v>18223000-8</v>
          </cell>
        </row>
        <row r="1016">
          <cell r="A1016" t="str">
            <v>18223100-9</v>
          </cell>
        </row>
        <row r="1017">
          <cell r="A1017" t="str">
            <v>18223200-0</v>
          </cell>
        </row>
        <row r="1018">
          <cell r="A1018" t="str">
            <v>18224000-5</v>
          </cell>
        </row>
        <row r="1019">
          <cell r="A1019" t="str">
            <v>18230000-0</v>
          </cell>
        </row>
        <row r="1020">
          <cell r="A1020" t="str">
            <v>18231000-7</v>
          </cell>
        </row>
        <row r="1021">
          <cell r="A1021" t="str">
            <v>18232000-4</v>
          </cell>
        </row>
        <row r="1022">
          <cell r="A1022" t="str">
            <v>18233000-1</v>
          </cell>
        </row>
        <row r="1023">
          <cell r="A1023" t="str">
            <v>18234000-8</v>
          </cell>
        </row>
        <row r="1024">
          <cell r="A1024" t="str">
            <v>18235000-5</v>
          </cell>
        </row>
        <row r="1025">
          <cell r="A1025" t="str">
            <v>18235100-6</v>
          </cell>
        </row>
        <row r="1026">
          <cell r="A1026" t="str">
            <v>18235200-7</v>
          </cell>
        </row>
        <row r="1027">
          <cell r="A1027" t="str">
            <v>18235300-8</v>
          </cell>
        </row>
        <row r="1028">
          <cell r="A1028" t="str">
            <v>18235400-9</v>
          </cell>
        </row>
        <row r="1029">
          <cell r="A1029" t="str">
            <v>18300000-2</v>
          </cell>
        </row>
        <row r="1030">
          <cell r="A1030" t="str">
            <v>18310000-5</v>
          </cell>
        </row>
        <row r="1031">
          <cell r="A1031" t="str">
            <v>18311000-2</v>
          </cell>
        </row>
        <row r="1032">
          <cell r="A1032" t="str">
            <v>18312000-9</v>
          </cell>
        </row>
        <row r="1033">
          <cell r="A1033" t="str">
            <v>18313000-6</v>
          </cell>
        </row>
        <row r="1034">
          <cell r="A1034" t="str">
            <v>18314000-3</v>
          </cell>
        </row>
        <row r="1035">
          <cell r="A1035" t="str">
            <v>18315000-0</v>
          </cell>
        </row>
        <row r="1036">
          <cell r="A1036" t="str">
            <v>18316000-7</v>
          </cell>
        </row>
        <row r="1037">
          <cell r="A1037" t="str">
            <v>18317000-4</v>
          </cell>
        </row>
        <row r="1038">
          <cell r="A1038" t="str">
            <v>18318000-1</v>
          </cell>
        </row>
        <row r="1039">
          <cell r="A1039" t="str">
            <v>18318100-2</v>
          </cell>
        </row>
        <row r="1040">
          <cell r="A1040" t="str">
            <v>18318200-3</v>
          </cell>
        </row>
        <row r="1041">
          <cell r="A1041" t="str">
            <v>18318300-4</v>
          </cell>
        </row>
        <row r="1042">
          <cell r="A1042" t="str">
            <v>18318400-5</v>
          </cell>
        </row>
        <row r="1043">
          <cell r="A1043" t="str">
            <v>18318500-6</v>
          </cell>
        </row>
        <row r="1044">
          <cell r="A1044" t="str">
            <v>18320000-8</v>
          </cell>
        </row>
        <row r="1045">
          <cell r="A1045" t="str">
            <v>18321000-5</v>
          </cell>
        </row>
        <row r="1046">
          <cell r="A1046" t="str">
            <v>18322000-2</v>
          </cell>
        </row>
        <row r="1047">
          <cell r="A1047" t="str">
            <v>18323000-9</v>
          </cell>
        </row>
        <row r="1048">
          <cell r="A1048" t="str">
            <v>18330000-1</v>
          </cell>
        </row>
        <row r="1049">
          <cell r="A1049" t="str">
            <v>18331000-8</v>
          </cell>
        </row>
        <row r="1050">
          <cell r="A1050" t="str">
            <v>18332000-5</v>
          </cell>
        </row>
        <row r="1051">
          <cell r="A1051" t="str">
            <v>18333000-2</v>
          </cell>
        </row>
        <row r="1052">
          <cell r="A1052" t="str">
            <v>18400000-3</v>
          </cell>
        </row>
        <row r="1053">
          <cell r="A1053" t="str">
            <v>18410000-6</v>
          </cell>
        </row>
        <row r="1054">
          <cell r="A1054" t="str">
            <v>18411000-3</v>
          </cell>
        </row>
        <row r="1055">
          <cell r="A1055" t="str">
            <v>18412000-0</v>
          </cell>
        </row>
        <row r="1056">
          <cell r="A1056" t="str">
            <v>18412100-1</v>
          </cell>
        </row>
        <row r="1057">
          <cell r="A1057" t="str">
            <v>18412200-2</v>
          </cell>
        </row>
        <row r="1058">
          <cell r="A1058" t="str">
            <v>18412300-3</v>
          </cell>
        </row>
        <row r="1059">
          <cell r="A1059" t="str">
            <v>18412800-8</v>
          </cell>
        </row>
        <row r="1060">
          <cell r="A1060" t="str">
            <v>18420000-9</v>
          </cell>
        </row>
        <row r="1061">
          <cell r="A1061" t="str">
            <v>18421000-6</v>
          </cell>
        </row>
        <row r="1062">
          <cell r="A1062" t="str">
            <v>18422000-3</v>
          </cell>
        </row>
        <row r="1063">
          <cell r="A1063" t="str">
            <v>18423000-0</v>
          </cell>
        </row>
        <row r="1064">
          <cell r="A1064" t="str">
            <v>18424000-7</v>
          </cell>
        </row>
        <row r="1065">
          <cell r="A1065" t="str">
            <v>18424300-0</v>
          </cell>
        </row>
        <row r="1066">
          <cell r="A1066" t="str">
            <v>18424400-1</v>
          </cell>
        </row>
        <row r="1067">
          <cell r="A1067" t="str">
            <v>18424500-2</v>
          </cell>
        </row>
        <row r="1068">
          <cell r="A1068" t="str">
            <v>18425000-4</v>
          </cell>
        </row>
        <row r="1069">
          <cell r="A1069" t="str">
            <v>18425100-5</v>
          </cell>
        </row>
        <row r="1070">
          <cell r="A1070" t="str">
            <v>18440000-5</v>
          </cell>
        </row>
        <row r="1071">
          <cell r="A1071" t="str">
            <v>18441000-2</v>
          </cell>
        </row>
        <row r="1072">
          <cell r="A1072" t="str">
            <v>18443000-6</v>
          </cell>
        </row>
        <row r="1073">
          <cell r="A1073" t="str">
            <v>18443100-7</v>
          </cell>
        </row>
        <row r="1074">
          <cell r="A1074" t="str">
            <v>18443300-9</v>
          </cell>
        </row>
        <row r="1075">
          <cell r="A1075" t="str">
            <v>18443310-2</v>
          </cell>
        </row>
        <row r="1076">
          <cell r="A1076" t="str">
            <v>18443320-5</v>
          </cell>
        </row>
        <row r="1077">
          <cell r="A1077" t="str">
            <v>18443330-8</v>
          </cell>
        </row>
        <row r="1078">
          <cell r="A1078" t="str">
            <v>18443340-1</v>
          </cell>
        </row>
        <row r="1079">
          <cell r="A1079" t="str">
            <v>18443400-0</v>
          </cell>
        </row>
        <row r="1080">
          <cell r="A1080" t="str">
            <v>18443500-1</v>
          </cell>
        </row>
        <row r="1081">
          <cell r="A1081" t="str">
            <v>18444000-3</v>
          </cell>
        </row>
        <row r="1082">
          <cell r="A1082" t="str">
            <v>18444100-4</v>
          </cell>
        </row>
        <row r="1083">
          <cell r="A1083" t="str">
            <v>18444110-7</v>
          </cell>
        </row>
        <row r="1084">
          <cell r="A1084" t="str">
            <v>18444111-4</v>
          </cell>
        </row>
        <row r="1085">
          <cell r="A1085" t="str">
            <v>18444112-1</v>
          </cell>
        </row>
        <row r="1086">
          <cell r="A1086" t="str">
            <v>18444200-5</v>
          </cell>
        </row>
        <row r="1087">
          <cell r="A1087" t="str">
            <v>18450000-8</v>
          </cell>
        </row>
        <row r="1088">
          <cell r="A1088" t="str">
            <v>18451000-5</v>
          </cell>
        </row>
        <row r="1089">
          <cell r="A1089" t="str">
            <v>18451100-6</v>
          </cell>
        </row>
        <row r="1090">
          <cell r="A1090" t="str">
            <v>18452000-2</v>
          </cell>
        </row>
        <row r="1091">
          <cell r="A1091" t="str">
            <v>18453000-9</v>
          </cell>
        </row>
        <row r="1092">
          <cell r="A1092" t="str">
            <v>18500000-4</v>
          </cell>
        </row>
        <row r="1093">
          <cell r="A1093" t="str">
            <v>18510000-7</v>
          </cell>
        </row>
        <row r="1094">
          <cell r="A1094" t="str">
            <v>18511000-4</v>
          </cell>
        </row>
        <row r="1095">
          <cell r="A1095" t="str">
            <v>18511100-5</v>
          </cell>
        </row>
        <row r="1096">
          <cell r="A1096" t="str">
            <v>18511200-6</v>
          </cell>
        </row>
        <row r="1097">
          <cell r="A1097" t="str">
            <v>18511300-7</v>
          </cell>
        </row>
        <row r="1098">
          <cell r="A1098" t="str">
            <v>18511400-8</v>
          </cell>
        </row>
        <row r="1099">
          <cell r="A1099" t="str">
            <v>18511500-9</v>
          </cell>
        </row>
        <row r="1100">
          <cell r="A1100" t="str">
            <v>18511600-0</v>
          </cell>
        </row>
        <row r="1101">
          <cell r="A1101" t="str">
            <v>18512000-1</v>
          </cell>
        </row>
        <row r="1102">
          <cell r="A1102" t="str">
            <v>18512100-2</v>
          </cell>
        </row>
        <row r="1103">
          <cell r="A1103" t="str">
            <v>18512200-3</v>
          </cell>
        </row>
        <row r="1104">
          <cell r="A1104" t="str">
            <v>18513000-8</v>
          </cell>
        </row>
        <row r="1105">
          <cell r="A1105" t="str">
            <v>18513100-9</v>
          </cell>
        </row>
        <row r="1106">
          <cell r="A1106" t="str">
            <v>18513200-0</v>
          </cell>
        </row>
        <row r="1107">
          <cell r="A1107" t="str">
            <v>18513300-1</v>
          </cell>
        </row>
        <row r="1108">
          <cell r="A1108" t="str">
            <v>18513400-2</v>
          </cell>
        </row>
        <row r="1109">
          <cell r="A1109" t="str">
            <v>18513500-3</v>
          </cell>
        </row>
        <row r="1110">
          <cell r="A1110" t="str">
            <v>18520000-0</v>
          </cell>
        </row>
        <row r="1111">
          <cell r="A1111" t="str">
            <v>18521000-7</v>
          </cell>
        </row>
        <row r="1112">
          <cell r="A1112" t="str">
            <v>18521100-8</v>
          </cell>
        </row>
        <row r="1113">
          <cell r="A1113" t="str">
            <v>18522000-4</v>
          </cell>
        </row>
        <row r="1114">
          <cell r="A1114" t="str">
            <v>18523000-1</v>
          </cell>
        </row>
        <row r="1115">
          <cell r="A1115" t="str">
            <v>18530000-3</v>
          </cell>
        </row>
        <row r="1116">
          <cell r="A1116" t="str">
            <v>18600000-5</v>
          </cell>
        </row>
        <row r="1117">
          <cell r="A1117" t="str">
            <v>18610000-8</v>
          </cell>
        </row>
        <row r="1118">
          <cell r="A1118" t="str">
            <v>18611000-5</v>
          </cell>
        </row>
        <row r="1119">
          <cell r="A1119" t="str">
            <v>18612000-2</v>
          </cell>
        </row>
        <row r="1120">
          <cell r="A1120" t="str">
            <v>18613000-9</v>
          </cell>
        </row>
        <row r="1121">
          <cell r="A1121" t="str">
            <v>18620000-1</v>
          </cell>
        </row>
        <row r="1122">
          <cell r="A1122" t="str">
            <v>18800000-7</v>
          </cell>
        </row>
        <row r="1123">
          <cell r="A1123" t="str">
            <v>18810000-0</v>
          </cell>
        </row>
        <row r="1124">
          <cell r="A1124" t="str">
            <v>18811000-7</v>
          </cell>
        </row>
        <row r="1125">
          <cell r="A1125" t="str">
            <v>18812000-4</v>
          </cell>
        </row>
        <row r="1126">
          <cell r="A1126" t="str">
            <v>18812100-5</v>
          </cell>
        </row>
        <row r="1127">
          <cell r="A1127" t="str">
            <v>18812200-6</v>
          </cell>
        </row>
        <row r="1128">
          <cell r="A1128" t="str">
            <v>18812300-7</v>
          </cell>
        </row>
        <row r="1129">
          <cell r="A1129" t="str">
            <v>18812400-8</v>
          </cell>
        </row>
        <row r="1130">
          <cell r="A1130" t="str">
            <v>18813000-1</v>
          </cell>
        </row>
        <row r="1131">
          <cell r="A1131" t="str">
            <v>18813100-2</v>
          </cell>
        </row>
        <row r="1132">
          <cell r="A1132" t="str">
            <v>18813200-3</v>
          </cell>
        </row>
        <row r="1133">
          <cell r="A1133" t="str">
            <v>18813300-4</v>
          </cell>
        </row>
        <row r="1134">
          <cell r="A1134" t="str">
            <v>18814000-8</v>
          </cell>
        </row>
        <row r="1135">
          <cell r="A1135" t="str">
            <v>18815000-5</v>
          </cell>
        </row>
        <row r="1136">
          <cell r="A1136" t="str">
            <v>18815100-6</v>
          </cell>
        </row>
        <row r="1137">
          <cell r="A1137" t="str">
            <v>18815200-7</v>
          </cell>
        </row>
        <row r="1138">
          <cell r="A1138" t="str">
            <v>18815300-8</v>
          </cell>
        </row>
        <row r="1139">
          <cell r="A1139" t="str">
            <v>18815400-9</v>
          </cell>
        </row>
        <row r="1140">
          <cell r="A1140" t="str">
            <v>18816000-2</v>
          </cell>
        </row>
        <row r="1141">
          <cell r="A1141" t="str">
            <v>18820000-3</v>
          </cell>
        </row>
        <row r="1142">
          <cell r="A1142" t="str">
            <v>18821000-0</v>
          </cell>
        </row>
        <row r="1143">
          <cell r="A1143" t="str">
            <v>18821100-1</v>
          </cell>
        </row>
        <row r="1144">
          <cell r="A1144" t="str">
            <v>18822000-7</v>
          </cell>
        </row>
        <row r="1145">
          <cell r="A1145" t="str">
            <v>18823000-4</v>
          </cell>
        </row>
        <row r="1146">
          <cell r="A1146" t="str">
            <v>18824000-1</v>
          </cell>
        </row>
        <row r="1147">
          <cell r="A1147" t="str">
            <v>18830000-6</v>
          </cell>
        </row>
        <row r="1148">
          <cell r="A1148" t="str">
            <v>18831000-3</v>
          </cell>
        </row>
        <row r="1149">
          <cell r="A1149" t="str">
            <v>18832000-0</v>
          </cell>
        </row>
        <row r="1150">
          <cell r="A1150" t="str">
            <v>18832100-1</v>
          </cell>
        </row>
        <row r="1151">
          <cell r="A1151" t="str">
            <v>18840000-9</v>
          </cell>
        </row>
        <row r="1152">
          <cell r="A1152" t="str">
            <v>18841000-6</v>
          </cell>
        </row>
        <row r="1153">
          <cell r="A1153" t="str">
            <v>18842000-3</v>
          </cell>
        </row>
        <row r="1154">
          <cell r="A1154" t="str">
            <v>18843000-0</v>
          </cell>
        </row>
        <row r="1155">
          <cell r="A1155" t="str">
            <v>18900000-8</v>
          </cell>
        </row>
        <row r="1156">
          <cell r="A1156" t="str">
            <v>18910000-1</v>
          </cell>
        </row>
        <row r="1157">
          <cell r="A1157" t="str">
            <v>18911000-8</v>
          </cell>
        </row>
        <row r="1158">
          <cell r="A1158" t="str">
            <v>18912000-5</v>
          </cell>
        </row>
        <row r="1159">
          <cell r="A1159" t="str">
            <v>18913000-2</v>
          </cell>
        </row>
        <row r="1160">
          <cell r="A1160" t="str">
            <v>18920000-4</v>
          </cell>
        </row>
        <row r="1161">
          <cell r="A1161" t="str">
            <v>18921000-1</v>
          </cell>
        </row>
        <row r="1162">
          <cell r="A1162" t="str">
            <v>18923000-5</v>
          </cell>
        </row>
        <row r="1163">
          <cell r="A1163" t="str">
            <v>18923100-6</v>
          </cell>
        </row>
        <row r="1164">
          <cell r="A1164" t="str">
            <v>18923200-7</v>
          </cell>
        </row>
        <row r="1165">
          <cell r="A1165" t="str">
            <v>18924000-2</v>
          </cell>
        </row>
        <row r="1166">
          <cell r="A1166" t="str">
            <v>18925000-9</v>
          </cell>
        </row>
        <row r="1167">
          <cell r="A1167" t="str">
            <v>18925100-0</v>
          </cell>
        </row>
        <row r="1168">
          <cell r="A1168" t="str">
            <v>18925200-1</v>
          </cell>
        </row>
        <row r="1169">
          <cell r="A1169" t="str">
            <v>18929000-7</v>
          </cell>
        </row>
        <row r="1170">
          <cell r="A1170" t="str">
            <v>18930000-7</v>
          </cell>
        </row>
        <row r="1171">
          <cell r="A1171" t="str">
            <v>18931000-4</v>
          </cell>
        </row>
        <row r="1172">
          <cell r="A1172" t="str">
            <v>18931100-5</v>
          </cell>
        </row>
        <row r="1173">
          <cell r="A1173" t="str">
            <v>18932000-1</v>
          </cell>
        </row>
        <row r="1174">
          <cell r="A1174" t="str">
            <v>18933000-8</v>
          </cell>
        </row>
        <row r="1175">
          <cell r="A1175" t="str">
            <v>18933100-9</v>
          </cell>
        </row>
        <row r="1176">
          <cell r="A1176" t="str">
            <v>18934000-5</v>
          </cell>
        </row>
        <row r="1177">
          <cell r="A1177" t="str">
            <v>18935000-2</v>
          </cell>
        </row>
        <row r="1178">
          <cell r="A1178" t="str">
            <v>18936000-9</v>
          </cell>
        </row>
        <row r="1179">
          <cell r="A1179" t="str">
            <v>18937000-6</v>
          </cell>
        </row>
        <row r="1180">
          <cell r="A1180" t="str">
            <v>18937100-7</v>
          </cell>
        </row>
        <row r="1181">
          <cell r="A1181" t="str">
            <v>18938000-3</v>
          </cell>
        </row>
        <row r="1182">
          <cell r="A1182" t="str">
            <v>18939000-0</v>
          </cell>
        </row>
        <row r="1183">
          <cell r="A1183" t="str">
            <v>19100000-7</v>
          </cell>
        </row>
        <row r="1184">
          <cell r="A1184" t="str">
            <v>19110000-0</v>
          </cell>
        </row>
        <row r="1185">
          <cell r="A1185" t="str">
            <v>19120000-3</v>
          </cell>
        </row>
        <row r="1186">
          <cell r="A1186" t="str">
            <v>19130000-6</v>
          </cell>
        </row>
        <row r="1187">
          <cell r="A1187" t="str">
            <v>19131000-3</v>
          </cell>
        </row>
        <row r="1188">
          <cell r="A1188" t="str">
            <v>19132000-0</v>
          </cell>
        </row>
        <row r="1189">
          <cell r="A1189" t="str">
            <v>19133000-7</v>
          </cell>
        </row>
        <row r="1190">
          <cell r="A1190" t="str">
            <v>19140000-9</v>
          </cell>
        </row>
        <row r="1191">
          <cell r="A1191" t="str">
            <v>19141000-6</v>
          </cell>
        </row>
        <row r="1192">
          <cell r="A1192" t="str">
            <v>19142000-3</v>
          </cell>
        </row>
        <row r="1193">
          <cell r="A1193" t="str">
            <v>19143000-0</v>
          </cell>
        </row>
        <row r="1194">
          <cell r="A1194" t="str">
            <v>19144000-7</v>
          </cell>
        </row>
        <row r="1195">
          <cell r="A1195" t="str">
            <v>19160000-5</v>
          </cell>
        </row>
        <row r="1196">
          <cell r="A1196" t="str">
            <v>19170000-8</v>
          </cell>
        </row>
        <row r="1197">
          <cell r="A1197" t="str">
            <v>19200000-8</v>
          </cell>
        </row>
        <row r="1198">
          <cell r="A1198" t="str">
            <v>19210000-1</v>
          </cell>
        </row>
        <row r="1199">
          <cell r="A1199" t="str">
            <v>19211000-8</v>
          </cell>
        </row>
        <row r="1200">
          <cell r="A1200" t="str">
            <v>19211100-9</v>
          </cell>
        </row>
        <row r="1201">
          <cell r="A1201" t="str">
            <v>19212000-5</v>
          </cell>
        </row>
        <row r="1202">
          <cell r="A1202" t="str">
            <v>19212100-6</v>
          </cell>
        </row>
        <row r="1203">
          <cell r="A1203" t="str">
            <v>19212200-7</v>
          </cell>
        </row>
        <row r="1204">
          <cell r="A1204" t="str">
            <v>19212300-8</v>
          </cell>
        </row>
        <row r="1205">
          <cell r="A1205" t="str">
            <v>19212310-1</v>
          </cell>
        </row>
        <row r="1206">
          <cell r="A1206" t="str">
            <v>19212400-9</v>
          </cell>
        </row>
        <row r="1207">
          <cell r="A1207" t="str">
            <v>19212500-0</v>
          </cell>
        </row>
        <row r="1208">
          <cell r="A1208" t="str">
            <v>19212510-3</v>
          </cell>
        </row>
        <row r="1209">
          <cell r="A1209" t="str">
            <v>19220000-4</v>
          </cell>
        </row>
        <row r="1210">
          <cell r="A1210" t="str">
            <v>19230000-7</v>
          </cell>
        </row>
        <row r="1211">
          <cell r="A1211" t="str">
            <v>19231000-4</v>
          </cell>
        </row>
        <row r="1212">
          <cell r="A1212" t="str">
            <v>19240000-0</v>
          </cell>
        </row>
        <row r="1213">
          <cell r="A1213" t="str">
            <v>19241000-7</v>
          </cell>
        </row>
        <row r="1214">
          <cell r="A1214" t="str">
            <v>19242000-4</v>
          </cell>
        </row>
        <row r="1215">
          <cell r="A1215" t="str">
            <v>19243000-1</v>
          </cell>
        </row>
        <row r="1216">
          <cell r="A1216" t="str">
            <v>19244000-8</v>
          </cell>
        </row>
        <row r="1217">
          <cell r="A1217" t="str">
            <v>19245000-5</v>
          </cell>
        </row>
        <row r="1218">
          <cell r="A1218" t="str">
            <v>19250000-3</v>
          </cell>
        </row>
        <row r="1219">
          <cell r="A1219" t="str">
            <v>19251000-0</v>
          </cell>
        </row>
        <row r="1220">
          <cell r="A1220" t="str">
            <v>19251100-1</v>
          </cell>
        </row>
        <row r="1221">
          <cell r="A1221" t="str">
            <v>19252000-7</v>
          </cell>
        </row>
        <row r="1222">
          <cell r="A1222" t="str">
            <v>19260000-6</v>
          </cell>
        </row>
        <row r="1223">
          <cell r="A1223" t="str">
            <v>19270000-9</v>
          </cell>
        </row>
        <row r="1224">
          <cell r="A1224" t="str">
            <v>19280000-2</v>
          </cell>
        </row>
        <row r="1225">
          <cell r="A1225" t="str">
            <v>19281000-9</v>
          </cell>
        </row>
        <row r="1226">
          <cell r="A1226" t="str">
            <v>19282000-6</v>
          </cell>
        </row>
        <row r="1227">
          <cell r="A1227" t="str">
            <v>19283000-3</v>
          </cell>
        </row>
        <row r="1228">
          <cell r="A1228" t="str">
            <v>19400000-0</v>
          </cell>
        </row>
        <row r="1229">
          <cell r="A1229" t="str">
            <v>19410000-3</v>
          </cell>
        </row>
        <row r="1230">
          <cell r="A1230" t="str">
            <v>19420000-6</v>
          </cell>
        </row>
        <row r="1231">
          <cell r="A1231" t="str">
            <v>19430000-9</v>
          </cell>
        </row>
        <row r="1232">
          <cell r="A1232" t="str">
            <v>19431000-6</v>
          </cell>
        </row>
        <row r="1233">
          <cell r="A1233" t="str">
            <v>19432000-3</v>
          </cell>
        </row>
        <row r="1234">
          <cell r="A1234" t="str">
            <v>19433000-0</v>
          </cell>
        </row>
        <row r="1235">
          <cell r="A1235" t="str">
            <v>19434000-7</v>
          </cell>
        </row>
        <row r="1236">
          <cell r="A1236" t="str">
            <v>19435000-4</v>
          </cell>
        </row>
        <row r="1237">
          <cell r="A1237" t="str">
            <v>19435100-5</v>
          </cell>
        </row>
        <row r="1238">
          <cell r="A1238" t="str">
            <v>19435200-6</v>
          </cell>
        </row>
        <row r="1239">
          <cell r="A1239" t="str">
            <v>19436000-1</v>
          </cell>
        </row>
        <row r="1240">
          <cell r="A1240" t="str">
            <v>19440000-2</v>
          </cell>
        </row>
        <row r="1241">
          <cell r="A1241" t="str">
            <v>19441000-9</v>
          </cell>
        </row>
        <row r="1242">
          <cell r="A1242" t="str">
            <v>19442000-6</v>
          </cell>
        </row>
        <row r="1243">
          <cell r="A1243" t="str">
            <v>19442100-7</v>
          </cell>
        </row>
        <row r="1244">
          <cell r="A1244" t="str">
            <v>19442200-8</v>
          </cell>
        </row>
        <row r="1245">
          <cell r="A1245" t="str">
            <v>19500000-1</v>
          </cell>
        </row>
        <row r="1246">
          <cell r="A1246" t="str">
            <v>19510000-4</v>
          </cell>
        </row>
        <row r="1247">
          <cell r="A1247" t="str">
            <v>19511000-1</v>
          </cell>
        </row>
        <row r="1248">
          <cell r="A1248" t="str">
            <v>19511100-2</v>
          </cell>
        </row>
        <row r="1249">
          <cell r="A1249" t="str">
            <v>19511200-3</v>
          </cell>
        </row>
        <row r="1250">
          <cell r="A1250" t="str">
            <v>19511300-4</v>
          </cell>
        </row>
        <row r="1251">
          <cell r="A1251" t="str">
            <v>19512000-8</v>
          </cell>
        </row>
        <row r="1252">
          <cell r="A1252" t="str">
            <v>19513000-5</v>
          </cell>
        </row>
        <row r="1253">
          <cell r="A1253" t="str">
            <v>19513100-6</v>
          </cell>
        </row>
        <row r="1254">
          <cell r="A1254" t="str">
            <v>19513200-7</v>
          </cell>
        </row>
        <row r="1255">
          <cell r="A1255" t="str">
            <v>19514000-2</v>
          </cell>
        </row>
        <row r="1256">
          <cell r="A1256" t="str">
            <v>19520000-7</v>
          </cell>
        </row>
        <row r="1257">
          <cell r="A1257" t="str">
            <v>19521000-4</v>
          </cell>
        </row>
        <row r="1258">
          <cell r="A1258" t="str">
            <v>19521100-5</v>
          </cell>
        </row>
        <row r="1259">
          <cell r="A1259" t="str">
            <v>19521200-6</v>
          </cell>
        </row>
        <row r="1260">
          <cell r="A1260" t="str">
            <v>19522000-1</v>
          </cell>
        </row>
        <row r="1261">
          <cell r="A1261" t="str">
            <v>19522100-2</v>
          </cell>
        </row>
        <row r="1262">
          <cell r="A1262" t="str">
            <v>19522110-5</v>
          </cell>
        </row>
        <row r="1263">
          <cell r="A1263" t="str">
            <v>19600000-2</v>
          </cell>
        </row>
        <row r="1264">
          <cell r="A1264" t="str">
            <v>19610000-5</v>
          </cell>
        </row>
        <row r="1265">
          <cell r="A1265" t="str">
            <v>19620000-8</v>
          </cell>
        </row>
        <row r="1266">
          <cell r="A1266" t="str">
            <v>19630000-1</v>
          </cell>
        </row>
        <row r="1267">
          <cell r="A1267" t="str">
            <v>19640000-4</v>
          </cell>
        </row>
        <row r="1268">
          <cell r="A1268" t="str">
            <v>19700000-3</v>
          </cell>
        </row>
        <row r="1269">
          <cell r="A1269" t="str">
            <v>19710000-6</v>
          </cell>
        </row>
        <row r="1270">
          <cell r="A1270" t="str">
            <v>19720000-9</v>
          </cell>
        </row>
        <row r="1271">
          <cell r="A1271" t="str">
            <v>19721000-6</v>
          </cell>
        </row>
        <row r="1272">
          <cell r="A1272" t="str">
            <v>19722000-3</v>
          </cell>
        </row>
        <row r="1273">
          <cell r="A1273" t="str">
            <v>19723000-0</v>
          </cell>
        </row>
        <row r="1274">
          <cell r="A1274" t="str">
            <v>19724000-7</v>
          </cell>
        </row>
        <row r="1275">
          <cell r="A1275" t="str">
            <v>19730000-2</v>
          </cell>
        </row>
        <row r="1276">
          <cell r="A1276" t="str">
            <v>19731000-9</v>
          </cell>
        </row>
        <row r="1277">
          <cell r="A1277" t="str">
            <v>19732000-6</v>
          </cell>
        </row>
        <row r="1278">
          <cell r="A1278" t="str">
            <v>19733000-3</v>
          </cell>
        </row>
        <row r="1279">
          <cell r="A1279" t="str">
            <v>22100000-1</v>
          </cell>
        </row>
        <row r="1280">
          <cell r="A1280" t="str">
            <v>22110000-4</v>
          </cell>
        </row>
        <row r="1281">
          <cell r="A1281" t="str">
            <v>22111000-1</v>
          </cell>
        </row>
        <row r="1282">
          <cell r="A1282" t="str">
            <v>22112000-8</v>
          </cell>
        </row>
        <row r="1283">
          <cell r="A1283" t="str">
            <v>22113000-5</v>
          </cell>
        </row>
        <row r="1284">
          <cell r="A1284" t="str">
            <v>22114000-2</v>
          </cell>
        </row>
        <row r="1285">
          <cell r="A1285" t="str">
            <v>22114100-3</v>
          </cell>
        </row>
        <row r="1286">
          <cell r="A1286" t="str">
            <v>22114200-4</v>
          </cell>
        </row>
        <row r="1287">
          <cell r="A1287" t="str">
            <v>22114300-5</v>
          </cell>
        </row>
        <row r="1288">
          <cell r="A1288" t="str">
            <v>22114310-8</v>
          </cell>
        </row>
        <row r="1289">
          <cell r="A1289" t="str">
            <v>22114311-5</v>
          </cell>
        </row>
        <row r="1290">
          <cell r="A1290" t="str">
            <v>22114400-6</v>
          </cell>
        </row>
        <row r="1291">
          <cell r="A1291" t="str">
            <v>22114500-7</v>
          </cell>
        </row>
        <row r="1292">
          <cell r="A1292" t="str">
            <v>22120000-7</v>
          </cell>
        </row>
        <row r="1293">
          <cell r="A1293" t="str">
            <v>22121000-4</v>
          </cell>
        </row>
        <row r="1294">
          <cell r="A1294" t="str">
            <v>22130000-0</v>
          </cell>
        </row>
        <row r="1295">
          <cell r="A1295" t="str">
            <v>22140000-3</v>
          </cell>
        </row>
        <row r="1296">
          <cell r="A1296" t="str">
            <v>22150000-6</v>
          </cell>
        </row>
        <row r="1297">
          <cell r="A1297" t="str">
            <v>22160000-9</v>
          </cell>
        </row>
        <row r="1298">
          <cell r="A1298" t="str">
            <v>22200000-2</v>
          </cell>
        </row>
        <row r="1299">
          <cell r="A1299" t="str">
            <v>22210000-5</v>
          </cell>
        </row>
        <row r="1300">
          <cell r="A1300" t="str">
            <v>22211000-2</v>
          </cell>
        </row>
        <row r="1301">
          <cell r="A1301" t="str">
            <v>22211100-3</v>
          </cell>
        </row>
        <row r="1302">
          <cell r="A1302" t="str">
            <v>22212000-9</v>
          </cell>
        </row>
        <row r="1303">
          <cell r="A1303" t="str">
            <v>22212100-0</v>
          </cell>
        </row>
        <row r="1304">
          <cell r="A1304" t="str">
            <v>22213000-6</v>
          </cell>
        </row>
        <row r="1305">
          <cell r="A1305" t="str">
            <v>22300000-3</v>
          </cell>
        </row>
        <row r="1306">
          <cell r="A1306" t="str">
            <v>22310000-6</v>
          </cell>
        </row>
        <row r="1307">
          <cell r="A1307" t="str">
            <v>22312000-0</v>
          </cell>
        </row>
        <row r="1308">
          <cell r="A1308" t="str">
            <v>22313000-7</v>
          </cell>
        </row>
        <row r="1309">
          <cell r="A1309" t="str">
            <v>22314000-4</v>
          </cell>
        </row>
        <row r="1310">
          <cell r="A1310" t="str">
            <v>22315000-1</v>
          </cell>
        </row>
        <row r="1311">
          <cell r="A1311" t="str">
            <v>22320000-9</v>
          </cell>
        </row>
        <row r="1312">
          <cell r="A1312" t="str">
            <v>22321000-6</v>
          </cell>
        </row>
        <row r="1313">
          <cell r="A1313" t="str">
            <v>22400000-4</v>
          </cell>
        </row>
        <row r="1314">
          <cell r="A1314" t="str">
            <v>22410000-7</v>
          </cell>
        </row>
        <row r="1315">
          <cell r="A1315" t="str">
            <v>22411000-4</v>
          </cell>
        </row>
        <row r="1316">
          <cell r="A1316" t="str">
            <v>22412000-1</v>
          </cell>
        </row>
        <row r="1317">
          <cell r="A1317" t="str">
            <v>22413000-8</v>
          </cell>
        </row>
        <row r="1318">
          <cell r="A1318" t="str">
            <v>22414000-5</v>
          </cell>
        </row>
        <row r="1319">
          <cell r="A1319" t="str">
            <v>22420000-0</v>
          </cell>
        </row>
        <row r="1320">
          <cell r="A1320" t="str">
            <v>22430000-3</v>
          </cell>
        </row>
        <row r="1321">
          <cell r="A1321" t="str">
            <v>22440000-6</v>
          </cell>
        </row>
        <row r="1322">
          <cell r="A1322" t="str">
            <v>22450000-9</v>
          </cell>
        </row>
        <row r="1323">
          <cell r="A1323" t="str">
            <v>22451000-6</v>
          </cell>
        </row>
        <row r="1324">
          <cell r="A1324" t="str">
            <v>22452000-3</v>
          </cell>
        </row>
        <row r="1325">
          <cell r="A1325" t="str">
            <v>22453000-0</v>
          </cell>
        </row>
        <row r="1326">
          <cell r="A1326" t="str">
            <v>22454000-7</v>
          </cell>
        </row>
        <row r="1327">
          <cell r="A1327" t="str">
            <v>22455000-4</v>
          </cell>
        </row>
        <row r="1328">
          <cell r="A1328" t="str">
            <v>22455100-5</v>
          </cell>
        </row>
        <row r="1329">
          <cell r="A1329" t="str">
            <v>22456000-1</v>
          </cell>
        </row>
        <row r="1330">
          <cell r="A1330" t="str">
            <v>22457000-8</v>
          </cell>
        </row>
        <row r="1331">
          <cell r="A1331" t="str">
            <v>22458000-5</v>
          </cell>
        </row>
        <row r="1332">
          <cell r="A1332" t="str">
            <v>22459000-2</v>
          </cell>
        </row>
        <row r="1333">
          <cell r="A1333" t="str">
            <v>22459100-3</v>
          </cell>
        </row>
        <row r="1334">
          <cell r="A1334" t="str">
            <v>22460000-2</v>
          </cell>
        </row>
        <row r="1335">
          <cell r="A1335" t="str">
            <v>22461000-9</v>
          </cell>
        </row>
        <row r="1336">
          <cell r="A1336" t="str">
            <v>22461100-0</v>
          </cell>
        </row>
        <row r="1337">
          <cell r="A1337" t="str">
            <v>22462000-6</v>
          </cell>
        </row>
        <row r="1338">
          <cell r="A1338" t="str">
            <v>22470000-5</v>
          </cell>
        </row>
        <row r="1339">
          <cell r="A1339" t="str">
            <v>22471000-2</v>
          </cell>
        </row>
        <row r="1340">
          <cell r="A1340" t="str">
            <v>22472000-9</v>
          </cell>
        </row>
        <row r="1341">
          <cell r="A1341" t="str">
            <v>22473000-6</v>
          </cell>
        </row>
        <row r="1342">
          <cell r="A1342" t="str">
            <v>22500000-5</v>
          </cell>
        </row>
        <row r="1343">
          <cell r="A1343" t="str">
            <v>22510000-8</v>
          </cell>
        </row>
        <row r="1344">
          <cell r="A1344" t="str">
            <v>22520000-1</v>
          </cell>
        </row>
        <row r="1345">
          <cell r="A1345" t="str">
            <v>22521000-8</v>
          </cell>
        </row>
        <row r="1346">
          <cell r="A1346" t="str">
            <v>22600000-6</v>
          </cell>
        </row>
        <row r="1347">
          <cell r="A1347" t="str">
            <v>22610000-9</v>
          </cell>
        </row>
        <row r="1348">
          <cell r="A1348" t="str">
            <v>22611000-6</v>
          </cell>
        </row>
        <row r="1349">
          <cell r="A1349" t="str">
            <v>22612000-3</v>
          </cell>
        </row>
        <row r="1350">
          <cell r="A1350" t="str">
            <v>22800000-8</v>
          </cell>
        </row>
        <row r="1351">
          <cell r="A1351" t="str">
            <v>22810000-1</v>
          </cell>
        </row>
        <row r="1352">
          <cell r="A1352" t="str">
            <v>22813000-2</v>
          </cell>
        </row>
        <row r="1353">
          <cell r="A1353" t="str">
            <v>22814000-9</v>
          </cell>
        </row>
        <row r="1354">
          <cell r="A1354" t="str">
            <v>22815000-6</v>
          </cell>
        </row>
        <row r="1355">
          <cell r="A1355" t="str">
            <v>22816000-3</v>
          </cell>
        </row>
        <row r="1356">
          <cell r="A1356" t="str">
            <v>22816100-4</v>
          </cell>
        </row>
        <row r="1357">
          <cell r="A1357" t="str">
            <v>22816200-5</v>
          </cell>
        </row>
        <row r="1358">
          <cell r="A1358" t="str">
            <v>22816300-6</v>
          </cell>
        </row>
        <row r="1359">
          <cell r="A1359" t="str">
            <v>22817000-0</v>
          </cell>
        </row>
        <row r="1360">
          <cell r="A1360" t="str">
            <v>22819000-4</v>
          </cell>
        </row>
        <row r="1361">
          <cell r="A1361" t="str">
            <v>22820000-4</v>
          </cell>
        </row>
        <row r="1362">
          <cell r="A1362" t="str">
            <v>22821000-1</v>
          </cell>
        </row>
        <row r="1363">
          <cell r="A1363" t="str">
            <v>22822000-8</v>
          </cell>
        </row>
        <row r="1364">
          <cell r="A1364" t="str">
            <v>22822100-9</v>
          </cell>
        </row>
        <row r="1365">
          <cell r="A1365" t="str">
            <v>22822200-0</v>
          </cell>
        </row>
        <row r="1366">
          <cell r="A1366" t="str">
            <v>22830000-7</v>
          </cell>
        </row>
        <row r="1367">
          <cell r="A1367" t="str">
            <v>22831000-4</v>
          </cell>
        </row>
        <row r="1368">
          <cell r="A1368" t="str">
            <v>22832000-1</v>
          </cell>
        </row>
        <row r="1369">
          <cell r="A1369" t="str">
            <v>22840000-0</v>
          </cell>
        </row>
        <row r="1370">
          <cell r="A1370" t="str">
            <v>22841000-7</v>
          </cell>
        </row>
        <row r="1371">
          <cell r="A1371" t="str">
            <v>22841100-8</v>
          </cell>
        </row>
        <row r="1372">
          <cell r="A1372" t="str">
            <v>22841200-9</v>
          </cell>
        </row>
        <row r="1373">
          <cell r="A1373" t="str">
            <v>22850000-3</v>
          </cell>
        </row>
        <row r="1374">
          <cell r="A1374" t="str">
            <v>22851000-0</v>
          </cell>
        </row>
        <row r="1375">
          <cell r="A1375" t="str">
            <v>22852000-7</v>
          </cell>
        </row>
        <row r="1376">
          <cell r="A1376" t="str">
            <v>22852100-8</v>
          </cell>
        </row>
        <row r="1377">
          <cell r="A1377" t="str">
            <v>22853000-4</v>
          </cell>
        </row>
        <row r="1378">
          <cell r="A1378" t="str">
            <v>22900000-9</v>
          </cell>
        </row>
        <row r="1379">
          <cell r="A1379" t="str">
            <v>22990000-6</v>
          </cell>
        </row>
        <row r="1380">
          <cell r="A1380" t="str">
            <v>22991000-3</v>
          </cell>
        </row>
        <row r="1381">
          <cell r="A1381" t="str">
            <v>22992000-0</v>
          </cell>
        </row>
        <row r="1382">
          <cell r="A1382" t="str">
            <v>22993000-7</v>
          </cell>
        </row>
        <row r="1383">
          <cell r="A1383" t="str">
            <v>22993100-8</v>
          </cell>
        </row>
        <row r="1384">
          <cell r="A1384" t="str">
            <v>22993200-9</v>
          </cell>
        </row>
        <row r="1385">
          <cell r="A1385" t="str">
            <v>22993300-0</v>
          </cell>
        </row>
        <row r="1386">
          <cell r="A1386" t="str">
            <v>22993400-1</v>
          </cell>
        </row>
        <row r="1387">
          <cell r="A1387" t="str">
            <v>24100000-5</v>
          </cell>
        </row>
        <row r="1388">
          <cell r="A1388" t="str">
            <v>24110000-8</v>
          </cell>
        </row>
        <row r="1389">
          <cell r="A1389" t="str">
            <v>24111000-5</v>
          </cell>
        </row>
        <row r="1390">
          <cell r="A1390" t="str">
            <v>24111100-6</v>
          </cell>
        </row>
        <row r="1391">
          <cell r="A1391" t="str">
            <v>24111200-7</v>
          </cell>
        </row>
        <row r="1392">
          <cell r="A1392" t="str">
            <v>24111300-8</v>
          </cell>
        </row>
        <row r="1393">
          <cell r="A1393" t="str">
            <v>24111400-9</v>
          </cell>
        </row>
        <row r="1394">
          <cell r="A1394" t="str">
            <v>24111500-0</v>
          </cell>
        </row>
        <row r="1395">
          <cell r="A1395" t="str">
            <v>24111600-1</v>
          </cell>
        </row>
        <row r="1396">
          <cell r="A1396" t="str">
            <v>24111700-2</v>
          </cell>
        </row>
        <row r="1397">
          <cell r="A1397" t="str">
            <v>24111800-3</v>
          </cell>
        </row>
        <row r="1398">
          <cell r="A1398" t="str">
            <v>24111900-4</v>
          </cell>
        </row>
        <row r="1399">
          <cell r="A1399" t="str">
            <v>24112000-2</v>
          </cell>
        </row>
        <row r="1400">
          <cell r="A1400" t="str">
            <v>24112100-3</v>
          </cell>
        </row>
        <row r="1401">
          <cell r="A1401" t="str">
            <v>24112200-4</v>
          </cell>
        </row>
        <row r="1402">
          <cell r="A1402" t="str">
            <v>24112300-5</v>
          </cell>
        </row>
        <row r="1403">
          <cell r="A1403" t="str">
            <v>24113000-9</v>
          </cell>
        </row>
        <row r="1404">
          <cell r="A1404" t="str">
            <v>24113100-0</v>
          </cell>
        </row>
        <row r="1405">
          <cell r="A1405" t="str">
            <v>24113200-1</v>
          </cell>
        </row>
        <row r="1406">
          <cell r="A1406" t="str">
            <v>24200000-6</v>
          </cell>
        </row>
        <row r="1407">
          <cell r="A1407" t="str">
            <v>24210000-9</v>
          </cell>
        </row>
        <row r="1408">
          <cell r="A1408" t="str">
            <v>24211000-6</v>
          </cell>
        </row>
        <row r="1409">
          <cell r="A1409" t="str">
            <v>24211100-7</v>
          </cell>
        </row>
        <row r="1410">
          <cell r="A1410" t="str">
            <v>24211200-8</v>
          </cell>
        </row>
        <row r="1411">
          <cell r="A1411" t="str">
            <v>24211300-9</v>
          </cell>
        </row>
        <row r="1412">
          <cell r="A1412" t="str">
            <v>24212000-3</v>
          </cell>
        </row>
        <row r="1413">
          <cell r="A1413" t="str">
            <v>24212100-4</v>
          </cell>
        </row>
        <row r="1414">
          <cell r="A1414" t="str">
            <v>24212200-5</v>
          </cell>
        </row>
        <row r="1415">
          <cell r="A1415" t="str">
            <v>24212300-6</v>
          </cell>
        </row>
        <row r="1416">
          <cell r="A1416" t="str">
            <v>24212400-7</v>
          </cell>
        </row>
        <row r="1417">
          <cell r="A1417" t="str">
            <v>24212500-8</v>
          </cell>
        </row>
        <row r="1418">
          <cell r="A1418" t="str">
            <v>24212600-9</v>
          </cell>
        </row>
        <row r="1419">
          <cell r="A1419" t="str">
            <v>24212610-2</v>
          </cell>
        </row>
        <row r="1420">
          <cell r="A1420" t="str">
            <v>24212620-5</v>
          </cell>
        </row>
        <row r="1421">
          <cell r="A1421" t="str">
            <v>24212630-8</v>
          </cell>
        </row>
        <row r="1422">
          <cell r="A1422" t="str">
            <v>24212640-1</v>
          </cell>
        </row>
        <row r="1423">
          <cell r="A1423" t="str">
            <v>24212650-4</v>
          </cell>
        </row>
        <row r="1424">
          <cell r="A1424" t="str">
            <v>24213000-0</v>
          </cell>
        </row>
        <row r="1425">
          <cell r="A1425" t="str">
            <v>24220000-2</v>
          </cell>
        </row>
        <row r="1426">
          <cell r="A1426" t="str">
            <v>24221000-9</v>
          </cell>
        </row>
        <row r="1427">
          <cell r="A1427" t="str">
            <v>24222000-6</v>
          </cell>
        </row>
        <row r="1428">
          <cell r="A1428" t="str">
            <v>24223000-3</v>
          </cell>
        </row>
        <row r="1429">
          <cell r="A1429" t="str">
            <v>24224000-0</v>
          </cell>
        </row>
        <row r="1430">
          <cell r="A1430" t="str">
            <v>24225000-7</v>
          </cell>
        </row>
        <row r="1431">
          <cell r="A1431" t="str">
            <v>24300000-7</v>
          </cell>
        </row>
        <row r="1432">
          <cell r="A1432" t="str">
            <v>24310000-0</v>
          </cell>
        </row>
        <row r="1433">
          <cell r="A1433" t="str">
            <v>24311000-7</v>
          </cell>
        </row>
        <row r="1434">
          <cell r="A1434" t="str">
            <v>24311100-8</v>
          </cell>
        </row>
        <row r="1435">
          <cell r="A1435" t="str">
            <v>24311110-1</v>
          </cell>
        </row>
        <row r="1436">
          <cell r="A1436" t="str">
            <v>24311120-4</v>
          </cell>
        </row>
        <row r="1437">
          <cell r="A1437" t="str">
            <v>24311130-7</v>
          </cell>
        </row>
        <row r="1438">
          <cell r="A1438" t="str">
            <v>24311140-0</v>
          </cell>
        </row>
        <row r="1439">
          <cell r="A1439" t="str">
            <v>24311150-3</v>
          </cell>
        </row>
        <row r="1440">
          <cell r="A1440" t="str">
            <v>24311160-6</v>
          </cell>
        </row>
        <row r="1441">
          <cell r="A1441" t="str">
            <v>24311170-9</v>
          </cell>
        </row>
        <row r="1442">
          <cell r="A1442" t="str">
            <v>24311180-2</v>
          </cell>
        </row>
        <row r="1443">
          <cell r="A1443" t="str">
            <v>24311200-9</v>
          </cell>
        </row>
        <row r="1444">
          <cell r="A1444" t="str">
            <v>24311300-0</v>
          </cell>
        </row>
        <row r="1445">
          <cell r="A1445" t="str">
            <v>24311310-3</v>
          </cell>
        </row>
        <row r="1446">
          <cell r="A1446" t="str">
            <v>24311400-1</v>
          </cell>
        </row>
        <row r="1447">
          <cell r="A1447" t="str">
            <v>24311410-4</v>
          </cell>
        </row>
        <row r="1448">
          <cell r="A1448" t="str">
            <v>24311411-1</v>
          </cell>
        </row>
        <row r="1449">
          <cell r="A1449" t="str">
            <v>24311420-7</v>
          </cell>
        </row>
        <row r="1450">
          <cell r="A1450" t="str">
            <v>24311430-0</v>
          </cell>
        </row>
        <row r="1451">
          <cell r="A1451" t="str">
            <v>24311440-3</v>
          </cell>
        </row>
        <row r="1452">
          <cell r="A1452" t="str">
            <v>24311450-6</v>
          </cell>
        </row>
        <row r="1453">
          <cell r="A1453" t="str">
            <v>24311460-9</v>
          </cell>
        </row>
        <row r="1454">
          <cell r="A1454" t="str">
            <v>24311470-2</v>
          </cell>
        </row>
        <row r="1455">
          <cell r="A1455" t="str">
            <v>24311500-2</v>
          </cell>
        </row>
        <row r="1456">
          <cell r="A1456" t="str">
            <v>24311510-5</v>
          </cell>
        </row>
        <row r="1457">
          <cell r="A1457" t="str">
            <v>24311511-2</v>
          </cell>
        </row>
        <row r="1458">
          <cell r="A1458" t="str">
            <v>24311520-8</v>
          </cell>
        </row>
        <row r="1459">
          <cell r="A1459" t="str">
            <v>24311521-5</v>
          </cell>
        </row>
        <row r="1460">
          <cell r="A1460" t="str">
            <v>24311522-2</v>
          </cell>
        </row>
        <row r="1461">
          <cell r="A1461" t="str">
            <v>24311600-3</v>
          </cell>
        </row>
        <row r="1462">
          <cell r="A1462" t="str">
            <v>24311700-4</v>
          </cell>
        </row>
        <row r="1463">
          <cell r="A1463" t="str">
            <v>24311800-5</v>
          </cell>
        </row>
        <row r="1464">
          <cell r="A1464" t="str">
            <v>24311900-6</v>
          </cell>
        </row>
        <row r="1465">
          <cell r="A1465" t="str">
            <v>24312000-4</v>
          </cell>
        </row>
        <row r="1466">
          <cell r="A1466" t="str">
            <v>24312100-5</v>
          </cell>
        </row>
        <row r="1467">
          <cell r="A1467" t="str">
            <v>24312110-8</v>
          </cell>
        </row>
        <row r="1468">
          <cell r="A1468" t="str">
            <v>24312120-1</v>
          </cell>
        </row>
        <row r="1469">
          <cell r="A1469" t="str">
            <v>24312121-8</v>
          </cell>
        </row>
        <row r="1470">
          <cell r="A1470" t="str">
            <v>24312122-5</v>
          </cell>
        </row>
        <row r="1471">
          <cell r="A1471" t="str">
            <v>24312123-2</v>
          </cell>
        </row>
        <row r="1472">
          <cell r="A1472" t="str">
            <v>24312130-4</v>
          </cell>
        </row>
        <row r="1473">
          <cell r="A1473" t="str">
            <v>24312200-6</v>
          </cell>
        </row>
        <row r="1474">
          <cell r="A1474" t="str">
            <v>24312210-9</v>
          </cell>
        </row>
        <row r="1475">
          <cell r="A1475" t="str">
            <v>24312220-2</v>
          </cell>
        </row>
        <row r="1476">
          <cell r="A1476" t="str">
            <v>24313000-1</v>
          </cell>
        </row>
        <row r="1477">
          <cell r="A1477" t="str">
            <v>24313100-2</v>
          </cell>
        </row>
        <row r="1478">
          <cell r="A1478" t="str">
            <v>24313110-5</v>
          </cell>
        </row>
        <row r="1479">
          <cell r="A1479" t="str">
            <v>24313111-2</v>
          </cell>
        </row>
        <row r="1480">
          <cell r="A1480" t="str">
            <v>24313112-9</v>
          </cell>
        </row>
        <row r="1481">
          <cell r="A1481" t="str">
            <v>24313120-8</v>
          </cell>
        </row>
        <row r="1482">
          <cell r="A1482" t="str">
            <v>24313121-5</v>
          </cell>
        </row>
        <row r="1483">
          <cell r="A1483" t="str">
            <v>24313122-2</v>
          </cell>
        </row>
        <row r="1484">
          <cell r="A1484" t="str">
            <v>24313123-9</v>
          </cell>
        </row>
        <row r="1485">
          <cell r="A1485" t="str">
            <v>24313124-6</v>
          </cell>
        </row>
        <row r="1486">
          <cell r="A1486" t="str">
            <v>24313125-3</v>
          </cell>
        </row>
        <row r="1487">
          <cell r="A1487" t="str">
            <v>24313126-0</v>
          </cell>
        </row>
        <row r="1488">
          <cell r="A1488" t="str">
            <v>24313200-3</v>
          </cell>
        </row>
        <row r="1489">
          <cell r="A1489" t="str">
            <v>24313210-6</v>
          </cell>
        </row>
        <row r="1490">
          <cell r="A1490" t="str">
            <v>24313220-9</v>
          </cell>
        </row>
        <row r="1491">
          <cell r="A1491" t="str">
            <v>24313300-4</v>
          </cell>
        </row>
        <row r="1492">
          <cell r="A1492" t="str">
            <v>24313310-7</v>
          </cell>
        </row>
        <row r="1493">
          <cell r="A1493" t="str">
            <v>24313320-0</v>
          </cell>
        </row>
        <row r="1494">
          <cell r="A1494" t="str">
            <v>24313400-5</v>
          </cell>
        </row>
        <row r="1495">
          <cell r="A1495" t="str">
            <v>24314000-8</v>
          </cell>
        </row>
        <row r="1496">
          <cell r="A1496" t="str">
            <v>24314100-9</v>
          </cell>
        </row>
        <row r="1497">
          <cell r="A1497" t="str">
            <v>24314200-0</v>
          </cell>
        </row>
        <row r="1498">
          <cell r="A1498" t="str">
            <v>24315000-5</v>
          </cell>
        </row>
        <row r="1499">
          <cell r="A1499" t="str">
            <v>24315100-6</v>
          </cell>
        </row>
        <row r="1500">
          <cell r="A1500" t="str">
            <v>24315200-7</v>
          </cell>
        </row>
        <row r="1501">
          <cell r="A1501" t="str">
            <v>24315210-0</v>
          </cell>
        </row>
        <row r="1502">
          <cell r="A1502" t="str">
            <v>24315220-3</v>
          </cell>
        </row>
        <row r="1503">
          <cell r="A1503" t="str">
            <v>24315230-6</v>
          </cell>
        </row>
        <row r="1504">
          <cell r="A1504" t="str">
            <v>24315240-9</v>
          </cell>
        </row>
        <row r="1505">
          <cell r="A1505" t="str">
            <v>24315300-8</v>
          </cell>
        </row>
        <row r="1506">
          <cell r="A1506" t="str">
            <v>24315400-9</v>
          </cell>
        </row>
        <row r="1507">
          <cell r="A1507" t="str">
            <v>24315500-0</v>
          </cell>
        </row>
        <row r="1508">
          <cell r="A1508" t="str">
            <v>24315600-1</v>
          </cell>
        </row>
        <row r="1509">
          <cell r="A1509" t="str">
            <v>24315610-4</v>
          </cell>
        </row>
        <row r="1510">
          <cell r="A1510" t="str">
            <v>24315700-2</v>
          </cell>
        </row>
        <row r="1511">
          <cell r="A1511" t="str">
            <v>24316000-2</v>
          </cell>
        </row>
        <row r="1512">
          <cell r="A1512" t="str">
            <v>24317000-9</v>
          </cell>
        </row>
        <row r="1513">
          <cell r="A1513" t="str">
            <v>24317100-0</v>
          </cell>
        </row>
        <row r="1514">
          <cell r="A1514" t="str">
            <v>24317200-1</v>
          </cell>
        </row>
        <row r="1515">
          <cell r="A1515" t="str">
            <v>24320000-3</v>
          </cell>
        </row>
        <row r="1516">
          <cell r="A1516" t="str">
            <v>24321000-0</v>
          </cell>
        </row>
        <row r="1517">
          <cell r="A1517" t="str">
            <v>24321100-1</v>
          </cell>
        </row>
        <row r="1518">
          <cell r="A1518" t="str">
            <v>24321110-4</v>
          </cell>
        </row>
        <row r="1519">
          <cell r="A1519" t="str">
            <v>24321111-1</v>
          </cell>
        </row>
        <row r="1520">
          <cell r="A1520" t="str">
            <v>24321112-8</v>
          </cell>
        </row>
        <row r="1521">
          <cell r="A1521" t="str">
            <v>24321113-5</v>
          </cell>
        </row>
        <row r="1522">
          <cell r="A1522" t="str">
            <v>24321114-2</v>
          </cell>
        </row>
        <row r="1523">
          <cell r="A1523" t="str">
            <v>24321115-9</v>
          </cell>
        </row>
        <row r="1524">
          <cell r="A1524" t="str">
            <v>24321120-7</v>
          </cell>
        </row>
        <row r="1525">
          <cell r="A1525" t="str">
            <v>24321200-2</v>
          </cell>
        </row>
        <row r="1526">
          <cell r="A1526" t="str">
            <v>24321210-5</v>
          </cell>
        </row>
        <row r="1527">
          <cell r="A1527" t="str">
            <v>24321220-8</v>
          </cell>
        </row>
        <row r="1528">
          <cell r="A1528" t="str">
            <v>24321221-5</v>
          </cell>
        </row>
        <row r="1529">
          <cell r="A1529" t="str">
            <v>24321222-2</v>
          </cell>
        </row>
        <row r="1530">
          <cell r="A1530" t="str">
            <v>24321223-9</v>
          </cell>
        </row>
        <row r="1531">
          <cell r="A1531" t="str">
            <v>24321224-6</v>
          </cell>
        </row>
        <row r="1532">
          <cell r="A1532" t="str">
            <v>24321225-3</v>
          </cell>
        </row>
        <row r="1533">
          <cell r="A1533" t="str">
            <v>24321226-0</v>
          </cell>
        </row>
        <row r="1534">
          <cell r="A1534" t="str">
            <v>24321300-3</v>
          </cell>
        </row>
        <row r="1535">
          <cell r="A1535" t="str">
            <v>24321310-6</v>
          </cell>
        </row>
        <row r="1536">
          <cell r="A1536" t="str">
            <v>24321320-9</v>
          </cell>
        </row>
        <row r="1537">
          <cell r="A1537" t="str">
            <v>24322000-7</v>
          </cell>
        </row>
        <row r="1538">
          <cell r="A1538" t="str">
            <v>24322100-8</v>
          </cell>
        </row>
        <row r="1539">
          <cell r="A1539" t="str">
            <v>24322200-9</v>
          </cell>
        </row>
        <row r="1540">
          <cell r="A1540" t="str">
            <v>24322210-2</v>
          </cell>
        </row>
        <row r="1541">
          <cell r="A1541" t="str">
            <v>24322220-5</v>
          </cell>
        </row>
        <row r="1542">
          <cell r="A1542" t="str">
            <v>24322300-0</v>
          </cell>
        </row>
        <row r="1543">
          <cell r="A1543" t="str">
            <v>24322310-3</v>
          </cell>
        </row>
        <row r="1544">
          <cell r="A1544" t="str">
            <v>24322320-6</v>
          </cell>
        </row>
        <row r="1545">
          <cell r="A1545" t="str">
            <v>24322400-1</v>
          </cell>
        </row>
        <row r="1546">
          <cell r="A1546" t="str">
            <v>24322500-2</v>
          </cell>
        </row>
        <row r="1547">
          <cell r="A1547" t="str">
            <v>24322510-5</v>
          </cell>
        </row>
        <row r="1548">
          <cell r="A1548" t="str">
            <v>24323000-4</v>
          </cell>
        </row>
        <row r="1549">
          <cell r="A1549" t="str">
            <v>24323100-5</v>
          </cell>
        </row>
        <row r="1550">
          <cell r="A1550" t="str">
            <v>24323200-6</v>
          </cell>
        </row>
        <row r="1551">
          <cell r="A1551" t="str">
            <v>24323210-9</v>
          </cell>
        </row>
        <row r="1552">
          <cell r="A1552" t="str">
            <v>24323220-2</v>
          </cell>
        </row>
        <row r="1553">
          <cell r="A1553" t="str">
            <v>24323300-7</v>
          </cell>
        </row>
        <row r="1554">
          <cell r="A1554" t="str">
            <v>24323310-0</v>
          </cell>
        </row>
        <row r="1555">
          <cell r="A1555" t="str">
            <v>24323320-3</v>
          </cell>
        </row>
        <row r="1556">
          <cell r="A1556" t="str">
            <v>24323400-8</v>
          </cell>
        </row>
        <row r="1557">
          <cell r="A1557" t="str">
            <v>24324000-1</v>
          </cell>
        </row>
        <row r="1558">
          <cell r="A1558" t="str">
            <v>24324100-2</v>
          </cell>
        </row>
        <row r="1559">
          <cell r="A1559" t="str">
            <v>24324200-3</v>
          </cell>
        </row>
        <row r="1560">
          <cell r="A1560" t="str">
            <v>24324300-4</v>
          </cell>
        </row>
        <row r="1561">
          <cell r="A1561" t="str">
            <v>24324400-5</v>
          </cell>
        </row>
        <row r="1562">
          <cell r="A1562" t="str">
            <v>24325000-8</v>
          </cell>
        </row>
        <row r="1563">
          <cell r="A1563" t="str">
            <v>24326000-5</v>
          </cell>
        </row>
        <row r="1564">
          <cell r="A1564" t="str">
            <v>24326100-6</v>
          </cell>
        </row>
        <row r="1565">
          <cell r="A1565" t="str">
            <v>24326200-7</v>
          </cell>
        </row>
        <row r="1566">
          <cell r="A1566" t="str">
            <v>24326300-8</v>
          </cell>
        </row>
        <row r="1567">
          <cell r="A1567" t="str">
            <v>24326310-1</v>
          </cell>
        </row>
        <row r="1568">
          <cell r="A1568" t="str">
            <v>24326320-4</v>
          </cell>
        </row>
        <row r="1569">
          <cell r="A1569" t="str">
            <v>24327000-2</v>
          </cell>
        </row>
        <row r="1570">
          <cell r="A1570" t="str">
            <v>24327100-3</v>
          </cell>
        </row>
        <row r="1571">
          <cell r="A1571" t="str">
            <v>24327200-4</v>
          </cell>
        </row>
        <row r="1572">
          <cell r="A1572" t="str">
            <v>24327300-5</v>
          </cell>
        </row>
        <row r="1573">
          <cell r="A1573" t="str">
            <v>24327310-8</v>
          </cell>
        </row>
        <row r="1574">
          <cell r="A1574" t="str">
            <v>24327311-5</v>
          </cell>
        </row>
        <row r="1575">
          <cell r="A1575" t="str">
            <v>24327320-1</v>
          </cell>
        </row>
        <row r="1576">
          <cell r="A1576" t="str">
            <v>24327330-4</v>
          </cell>
        </row>
        <row r="1577">
          <cell r="A1577" t="str">
            <v>24327400-6</v>
          </cell>
        </row>
        <row r="1578">
          <cell r="A1578" t="str">
            <v>24327500-7</v>
          </cell>
        </row>
        <row r="1579">
          <cell r="A1579" t="str">
            <v>24400000-8</v>
          </cell>
        </row>
        <row r="1580">
          <cell r="A1580" t="str">
            <v>24410000-1</v>
          </cell>
        </row>
        <row r="1581">
          <cell r="A1581" t="str">
            <v>24411000-8</v>
          </cell>
        </row>
        <row r="1582">
          <cell r="A1582" t="str">
            <v>24411100-9</v>
          </cell>
        </row>
        <row r="1583">
          <cell r="A1583" t="str">
            <v>24412000-5</v>
          </cell>
        </row>
        <row r="1584">
          <cell r="A1584" t="str">
            <v>24413000-2</v>
          </cell>
        </row>
        <row r="1585">
          <cell r="A1585" t="str">
            <v>24413100-3</v>
          </cell>
        </row>
        <row r="1586">
          <cell r="A1586" t="str">
            <v>24413200-4</v>
          </cell>
        </row>
        <row r="1587">
          <cell r="A1587" t="str">
            <v>24413300-5</v>
          </cell>
        </row>
        <row r="1588">
          <cell r="A1588" t="str">
            <v>24420000-4</v>
          </cell>
        </row>
        <row r="1589">
          <cell r="A1589" t="str">
            <v>24421000-1</v>
          </cell>
        </row>
        <row r="1590">
          <cell r="A1590" t="str">
            <v>24422000-8</v>
          </cell>
        </row>
        <row r="1591">
          <cell r="A1591" t="str">
            <v>24430000-7</v>
          </cell>
        </row>
        <row r="1592">
          <cell r="A1592" t="str">
            <v>24440000-0</v>
          </cell>
        </row>
        <row r="1593">
          <cell r="A1593" t="str">
            <v>24450000-3</v>
          </cell>
        </row>
        <row r="1594">
          <cell r="A1594" t="str">
            <v>24451000-0</v>
          </cell>
        </row>
        <row r="1595">
          <cell r="A1595" t="str">
            <v>24452000-7</v>
          </cell>
        </row>
        <row r="1596">
          <cell r="A1596" t="str">
            <v>24453000-4</v>
          </cell>
        </row>
        <row r="1597">
          <cell r="A1597" t="str">
            <v>24454000-1</v>
          </cell>
        </row>
        <row r="1598">
          <cell r="A1598" t="str">
            <v>24455000-8</v>
          </cell>
        </row>
        <row r="1599">
          <cell r="A1599" t="str">
            <v>24456000-5</v>
          </cell>
        </row>
        <row r="1600">
          <cell r="A1600" t="str">
            <v>24457000-2</v>
          </cell>
        </row>
        <row r="1601">
          <cell r="A1601" t="str">
            <v>24500000-9</v>
          </cell>
        </row>
        <row r="1602">
          <cell r="A1602" t="str">
            <v>24510000-2</v>
          </cell>
        </row>
        <row r="1603">
          <cell r="A1603" t="str">
            <v>24520000-5</v>
          </cell>
        </row>
        <row r="1604">
          <cell r="A1604" t="str">
            <v>24530000-8</v>
          </cell>
        </row>
        <row r="1605">
          <cell r="A1605" t="str">
            <v>24540000-1</v>
          </cell>
        </row>
        <row r="1606">
          <cell r="A1606" t="str">
            <v>24541000-8</v>
          </cell>
        </row>
        <row r="1607">
          <cell r="A1607" t="str">
            <v>24542000-5</v>
          </cell>
        </row>
        <row r="1608">
          <cell r="A1608" t="str">
            <v>24550000-4</v>
          </cell>
        </row>
        <row r="1609">
          <cell r="A1609" t="str">
            <v>24560000-7</v>
          </cell>
        </row>
        <row r="1610">
          <cell r="A1610" t="str">
            <v>24570000-0</v>
          </cell>
        </row>
        <row r="1611">
          <cell r="A1611" t="str">
            <v>24580000-3</v>
          </cell>
        </row>
        <row r="1612">
          <cell r="A1612" t="str">
            <v>24590000-6</v>
          </cell>
        </row>
        <row r="1613">
          <cell r="A1613" t="str">
            <v>24600000-0</v>
          </cell>
        </row>
        <row r="1614">
          <cell r="A1614" t="str">
            <v>24610000-3</v>
          </cell>
        </row>
        <row r="1615">
          <cell r="A1615" t="str">
            <v>24611000-0</v>
          </cell>
        </row>
        <row r="1616">
          <cell r="A1616" t="str">
            <v>24611100-1</v>
          </cell>
        </row>
        <row r="1617">
          <cell r="A1617" t="str">
            <v>24612000-7</v>
          </cell>
        </row>
        <row r="1618">
          <cell r="A1618" t="str">
            <v>24612100-8</v>
          </cell>
        </row>
        <row r="1619">
          <cell r="A1619" t="str">
            <v>24612200-9</v>
          </cell>
        </row>
        <row r="1620">
          <cell r="A1620" t="str">
            <v>24612300-0</v>
          </cell>
        </row>
        <row r="1621">
          <cell r="A1621" t="str">
            <v>24613000-4</v>
          </cell>
        </row>
        <row r="1622">
          <cell r="A1622" t="str">
            <v>24613100-5</v>
          </cell>
        </row>
        <row r="1623">
          <cell r="A1623" t="str">
            <v>24613200-6</v>
          </cell>
        </row>
        <row r="1624">
          <cell r="A1624" t="str">
            <v>24615000-8</v>
          </cell>
        </row>
        <row r="1625">
          <cell r="A1625" t="str">
            <v>24900000-3</v>
          </cell>
        </row>
        <row r="1626">
          <cell r="A1626" t="str">
            <v>24910000-6</v>
          </cell>
        </row>
        <row r="1627">
          <cell r="A1627" t="str">
            <v>24911000-3</v>
          </cell>
        </row>
        <row r="1628">
          <cell r="A1628" t="str">
            <v>24911200-5</v>
          </cell>
        </row>
        <row r="1629">
          <cell r="A1629" t="str">
            <v>24920000-9</v>
          </cell>
        </row>
        <row r="1630">
          <cell r="A1630" t="str">
            <v>24930000-2</v>
          </cell>
        </row>
        <row r="1631">
          <cell r="A1631" t="str">
            <v>24931000-9</v>
          </cell>
        </row>
        <row r="1632">
          <cell r="A1632" t="str">
            <v>24931200-1</v>
          </cell>
        </row>
        <row r="1633">
          <cell r="A1633" t="str">
            <v>24931210-4</v>
          </cell>
        </row>
        <row r="1634">
          <cell r="A1634" t="str">
            <v>24931220-7</v>
          </cell>
        </row>
        <row r="1635">
          <cell r="A1635" t="str">
            <v>24931230-0</v>
          </cell>
        </row>
        <row r="1636">
          <cell r="A1636" t="str">
            <v>24931240-3</v>
          </cell>
        </row>
        <row r="1637">
          <cell r="A1637" t="str">
            <v>24931250-6</v>
          </cell>
        </row>
        <row r="1638">
          <cell r="A1638" t="str">
            <v>24931260-9</v>
          </cell>
        </row>
        <row r="1639">
          <cell r="A1639" t="str">
            <v>24950000-8</v>
          </cell>
        </row>
        <row r="1640">
          <cell r="A1640" t="str">
            <v>24951000-5</v>
          </cell>
        </row>
        <row r="1641">
          <cell r="A1641" t="str">
            <v>24951100-6</v>
          </cell>
        </row>
        <row r="1642">
          <cell r="A1642" t="str">
            <v>24951110-9</v>
          </cell>
        </row>
        <row r="1643">
          <cell r="A1643" t="str">
            <v>24951120-2</v>
          </cell>
        </row>
        <row r="1644">
          <cell r="A1644" t="str">
            <v>24951130-5</v>
          </cell>
        </row>
        <row r="1645">
          <cell r="A1645" t="str">
            <v>24951200-7</v>
          </cell>
        </row>
        <row r="1646">
          <cell r="A1646" t="str">
            <v>24951210-0</v>
          </cell>
        </row>
        <row r="1647">
          <cell r="A1647" t="str">
            <v>24951220-3</v>
          </cell>
        </row>
        <row r="1648">
          <cell r="A1648" t="str">
            <v>24951230-6</v>
          </cell>
        </row>
        <row r="1649">
          <cell r="A1649" t="str">
            <v>24951300-8</v>
          </cell>
        </row>
        <row r="1650">
          <cell r="A1650" t="str">
            <v>24951310-1</v>
          </cell>
        </row>
        <row r="1651">
          <cell r="A1651" t="str">
            <v>24951311-8</v>
          </cell>
        </row>
        <row r="1652">
          <cell r="A1652" t="str">
            <v>24951400-9</v>
          </cell>
        </row>
        <row r="1653">
          <cell r="A1653" t="str">
            <v>24952000-2</v>
          </cell>
        </row>
        <row r="1654">
          <cell r="A1654" t="str">
            <v>24952100-3</v>
          </cell>
        </row>
        <row r="1655">
          <cell r="A1655" t="str">
            <v>24953000-9</v>
          </cell>
        </row>
        <row r="1656">
          <cell r="A1656" t="str">
            <v>24954000-6</v>
          </cell>
        </row>
        <row r="1657">
          <cell r="A1657" t="str">
            <v>24954100-7</v>
          </cell>
        </row>
        <row r="1658">
          <cell r="A1658" t="str">
            <v>24954200-8</v>
          </cell>
        </row>
        <row r="1659">
          <cell r="A1659" t="str">
            <v>24955000-3</v>
          </cell>
        </row>
        <row r="1660">
          <cell r="A1660" t="str">
            <v>24956000-0</v>
          </cell>
        </row>
        <row r="1661">
          <cell r="A1661" t="str">
            <v>24957000-7</v>
          </cell>
        </row>
        <row r="1662">
          <cell r="A1662" t="str">
            <v>24957100-8</v>
          </cell>
        </row>
        <row r="1663">
          <cell r="A1663" t="str">
            <v>24957200-9</v>
          </cell>
        </row>
        <row r="1664">
          <cell r="A1664" t="str">
            <v>24958000-4</v>
          </cell>
        </row>
        <row r="1665">
          <cell r="A1665" t="str">
            <v>24958100-5</v>
          </cell>
        </row>
        <row r="1666">
          <cell r="A1666" t="str">
            <v>24958200-6</v>
          </cell>
        </row>
        <row r="1667">
          <cell r="A1667" t="str">
            <v>24958300-7</v>
          </cell>
        </row>
        <row r="1668">
          <cell r="A1668" t="str">
            <v>24958400-8</v>
          </cell>
        </row>
        <row r="1669">
          <cell r="A1669" t="str">
            <v>24959000-1</v>
          </cell>
        </row>
        <row r="1670">
          <cell r="A1670" t="str">
            <v>24959100-2</v>
          </cell>
        </row>
        <row r="1671">
          <cell r="A1671" t="str">
            <v>24959200-3</v>
          </cell>
        </row>
        <row r="1672">
          <cell r="A1672" t="str">
            <v>24960000-1</v>
          </cell>
        </row>
        <row r="1673">
          <cell r="A1673" t="str">
            <v>24961000-8</v>
          </cell>
        </row>
        <row r="1674">
          <cell r="A1674" t="str">
            <v>24962000-5</v>
          </cell>
        </row>
        <row r="1675">
          <cell r="A1675" t="str">
            <v>24963000-2</v>
          </cell>
        </row>
        <row r="1676">
          <cell r="A1676" t="str">
            <v>24964000-9</v>
          </cell>
        </row>
        <row r="1677">
          <cell r="A1677" t="str">
            <v>24965000-6</v>
          </cell>
        </row>
        <row r="1678">
          <cell r="A1678" t="str">
            <v>30100000-0</v>
          </cell>
        </row>
        <row r="1679">
          <cell r="A1679" t="str">
            <v>30110000-3</v>
          </cell>
        </row>
        <row r="1680">
          <cell r="A1680" t="str">
            <v>30111000-0</v>
          </cell>
        </row>
        <row r="1681">
          <cell r="A1681" t="str">
            <v>30120000-6</v>
          </cell>
        </row>
        <row r="1682">
          <cell r="A1682" t="str">
            <v>30121000-3</v>
          </cell>
        </row>
        <row r="1683">
          <cell r="A1683" t="str">
            <v>30121100-4</v>
          </cell>
        </row>
        <row r="1684">
          <cell r="A1684" t="str">
            <v>30121200-5</v>
          </cell>
        </row>
        <row r="1685">
          <cell r="A1685" t="str">
            <v>30121300-6</v>
          </cell>
        </row>
        <row r="1686">
          <cell r="A1686" t="str">
            <v>30121400-7</v>
          </cell>
        </row>
        <row r="1687">
          <cell r="A1687" t="str">
            <v>30121410-0</v>
          </cell>
        </row>
        <row r="1688">
          <cell r="A1688" t="str">
            <v>30121420-3</v>
          </cell>
        </row>
        <row r="1689">
          <cell r="A1689" t="str">
            <v>30121430-6</v>
          </cell>
        </row>
        <row r="1690">
          <cell r="A1690" t="str">
            <v>30122000-0</v>
          </cell>
        </row>
        <row r="1691">
          <cell r="A1691" t="str">
            <v>30122100-1</v>
          </cell>
        </row>
        <row r="1692">
          <cell r="A1692" t="str">
            <v>30122200-2</v>
          </cell>
        </row>
        <row r="1693">
          <cell r="A1693" t="str">
            <v>30123000-7</v>
          </cell>
        </row>
        <row r="1694">
          <cell r="A1694" t="str">
            <v>30123100-8</v>
          </cell>
        </row>
        <row r="1695">
          <cell r="A1695" t="str">
            <v>30123200-9</v>
          </cell>
        </row>
        <row r="1696">
          <cell r="A1696" t="str">
            <v>30123300-0</v>
          </cell>
        </row>
        <row r="1697">
          <cell r="A1697" t="str">
            <v>30123400-1</v>
          </cell>
        </row>
        <row r="1698">
          <cell r="A1698" t="str">
            <v>30123500-2</v>
          </cell>
        </row>
        <row r="1699">
          <cell r="A1699" t="str">
            <v>30123600-3</v>
          </cell>
        </row>
        <row r="1700">
          <cell r="A1700" t="str">
            <v>30123610-6</v>
          </cell>
        </row>
        <row r="1701">
          <cell r="A1701" t="str">
            <v>30123620-9</v>
          </cell>
        </row>
        <row r="1702">
          <cell r="A1702" t="str">
            <v>30123630-2</v>
          </cell>
        </row>
        <row r="1703">
          <cell r="A1703" t="str">
            <v>30124000-4</v>
          </cell>
        </row>
        <row r="1704">
          <cell r="A1704" t="str">
            <v>30124100-5</v>
          </cell>
        </row>
        <row r="1705">
          <cell r="A1705" t="str">
            <v>30124110-8</v>
          </cell>
        </row>
        <row r="1706">
          <cell r="A1706" t="str">
            <v>30124120-1</v>
          </cell>
        </row>
        <row r="1707">
          <cell r="A1707" t="str">
            <v>30124130-4</v>
          </cell>
        </row>
        <row r="1708">
          <cell r="A1708" t="str">
            <v>30124140-7</v>
          </cell>
        </row>
        <row r="1709">
          <cell r="A1709" t="str">
            <v>30124150-0</v>
          </cell>
        </row>
        <row r="1710">
          <cell r="A1710" t="str">
            <v>30124200-6</v>
          </cell>
        </row>
        <row r="1711">
          <cell r="A1711" t="str">
            <v>30124300-7</v>
          </cell>
        </row>
        <row r="1712">
          <cell r="A1712" t="str">
            <v>30124400-8</v>
          </cell>
        </row>
        <row r="1713">
          <cell r="A1713" t="str">
            <v>30124500-9</v>
          </cell>
        </row>
        <row r="1714">
          <cell r="A1714" t="str">
            <v>30124510-2</v>
          </cell>
        </row>
        <row r="1715">
          <cell r="A1715" t="str">
            <v>30124520-5</v>
          </cell>
        </row>
        <row r="1716">
          <cell r="A1716" t="str">
            <v>30124530-8</v>
          </cell>
        </row>
        <row r="1717">
          <cell r="A1717" t="str">
            <v>30125000-1</v>
          </cell>
        </row>
        <row r="1718">
          <cell r="A1718" t="str">
            <v>30125100-2</v>
          </cell>
        </row>
        <row r="1719">
          <cell r="A1719" t="str">
            <v>30125110-5</v>
          </cell>
        </row>
        <row r="1720">
          <cell r="A1720" t="str">
            <v>30125120-8</v>
          </cell>
        </row>
        <row r="1721">
          <cell r="A1721" t="str">
            <v>30125130-1</v>
          </cell>
        </row>
        <row r="1722">
          <cell r="A1722" t="str">
            <v>30130000-9</v>
          </cell>
        </row>
        <row r="1723">
          <cell r="A1723" t="str">
            <v>30131000-6</v>
          </cell>
        </row>
        <row r="1724">
          <cell r="A1724" t="str">
            <v>30131100-7</v>
          </cell>
        </row>
        <row r="1725">
          <cell r="A1725" t="str">
            <v>30131200-8</v>
          </cell>
        </row>
        <row r="1726">
          <cell r="A1726" t="str">
            <v>30131300-9</v>
          </cell>
        </row>
        <row r="1727">
          <cell r="A1727" t="str">
            <v>30131400-0</v>
          </cell>
        </row>
        <row r="1728">
          <cell r="A1728" t="str">
            <v>30131500-1</v>
          </cell>
        </row>
        <row r="1729">
          <cell r="A1729" t="str">
            <v>30131600-2</v>
          </cell>
        </row>
        <row r="1730">
          <cell r="A1730" t="str">
            <v>30131700-3</v>
          </cell>
        </row>
        <row r="1731">
          <cell r="A1731" t="str">
            <v>30131800-4</v>
          </cell>
        </row>
        <row r="1732">
          <cell r="A1732" t="str">
            <v>30132000-3</v>
          </cell>
        </row>
        <row r="1733">
          <cell r="A1733" t="str">
            <v>30132100-4</v>
          </cell>
        </row>
        <row r="1734">
          <cell r="A1734" t="str">
            <v>30132200-5</v>
          </cell>
        </row>
        <row r="1735">
          <cell r="A1735" t="str">
            <v>30132300-6</v>
          </cell>
        </row>
        <row r="1736">
          <cell r="A1736" t="str">
            <v>30133000-0</v>
          </cell>
        </row>
        <row r="1737">
          <cell r="A1737" t="str">
            <v>30133100-1</v>
          </cell>
        </row>
        <row r="1738">
          <cell r="A1738" t="str">
            <v>30140000-2</v>
          </cell>
        </row>
        <row r="1739">
          <cell r="A1739" t="str">
            <v>30141000-9</v>
          </cell>
        </row>
        <row r="1740">
          <cell r="A1740" t="str">
            <v>30141100-0</v>
          </cell>
        </row>
        <row r="1741">
          <cell r="A1741" t="str">
            <v>30141200-1</v>
          </cell>
        </row>
        <row r="1742">
          <cell r="A1742" t="str">
            <v>30141300-2</v>
          </cell>
        </row>
        <row r="1743">
          <cell r="A1743" t="str">
            <v>30141400-3</v>
          </cell>
        </row>
        <row r="1744">
          <cell r="A1744" t="str">
            <v>30142000-6</v>
          </cell>
        </row>
        <row r="1745">
          <cell r="A1745" t="str">
            <v>30142100-7</v>
          </cell>
        </row>
        <row r="1746">
          <cell r="A1746" t="str">
            <v>30142200-8</v>
          </cell>
        </row>
        <row r="1747">
          <cell r="A1747" t="str">
            <v>30144000-0</v>
          </cell>
        </row>
        <row r="1748">
          <cell r="A1748" t="str">
            <v>30144100-1</v>
          </cell>
        </row>
        <row r="1749">
          <cell r="A1749" t="str">
            <v>30144200-2</v>
          </cell>
        </row>
        <row r="1750">
          <cell r="A1750" t="str">
            <v>30144300-3</v>
          </cell>
        </row>
        <row r="1751">
          <cell r="A1751" t="str">
            <v>30144400-4</v>
          </cell>
        </row>
        <row r="1752">
          <cell r="A1752" t="str">
            <v>30145000-7</v>
          </cell>
        </row>
        <row r="1753">
          <cell r="A1753" t="str">
            <v>30145100-8</v>
          </cell>
        </row>
        <row r="1754">
          <cell r="A1754" t="str">
            <v>30150000-5</v>
          </cell>
        </row>
        <row r="1755">
          <cell r="A1755" t="str">
            <v>30151000-2</v>
          </cell>
        </row>
        <row r="1756">
          <cell r="A1756" t="str">
            <v>30152000-9</v>
          </cell>
        </row>
        <row r="1757">
          <cell r="A1757" t="str">
            <v>30160000-8</v>
          </cell>
        </row>
        <row r="1758">
          <cell r="A1758" t="str">
            <v>30161000-5</v>
          </cell>
        </row>
        <row r="1759">
          <cell r="A1759" t="str">
            <v>30162000-2</v>
          </cell>
        </row>
        <row r="1760">
          <cell r="A1760" t="str">
            <v>30163000-9</v>
          </cell>
        </row>
        <row r="1761">
          <cell r="A1761" t="str">
            <v>30163100-0</v>
          </cell>
        </row>
        <row r="1762">
          <cell r="A1762" t="str">
            <v>30170000-1</v>
          </cell>
        </row>
        <row r="1763">
          <cell r="A1763" t="str">
            <v>30171000-8</v>
          </cell>
        </row>
        <row r="1764">
          <cell r="A1764" t="str">
            <v>30172000-5</v>
          </cell>
        </row>
        <row r="1765">
          <cell r="A1765" t="str">
            <v>30173000-2</v>
          </cell>
        </row>
        <row r="1766">
          <cell r="A1766" t="str">
            <v>30174000-9</v>
          </cell>
        </row>
        <row r="1767">
          <cell r="A1767" t="str">
            <v>30175000-6</v>
          </cell>
        </row>
        <row r="1768">
          <cell r="A1768" t="str">
            <v>30176000-3</v>
          </cell>
        </row>
        <row r="1769">
          <cell r="A1769" t="str">
            <v>30177000-0</v>
          </cell>
        </row>
        <row r="1770">
          <cell r="A1770" t="str">
            <v>30178000-7</v>
          </cell>
        </row>
        <row r="1771">
          <cell r="A1771" t="str">
            <v>30179000-4</v>
          </cell>
        </row>
        <row r="1772">
          <cell r="A1772" t="str">
            <v>30180000-4</v>
          </cell>
        </row>
        <row r="1773">
          <cell r="A1773" t="str">
            <v>30181000-1</v>
          </cell>
        </row>
        <row r="1774">
          <cell r="A1774" t="str">
            <v>30182000-8</v>
          </cell>
        </row>
        <row r="1775">
          <cell r="A1775" t="str">
            <v>30190000-7</v>
          </cell>
        </row>
        <row r="1776">
          <cell r="A1776" t="str">
            <v>30191000-4</v>
          </cell>
        </row>
        <row r="1777">
          <cell r="A1777" t="str">
            <v>30191100-5</v>
          </cell>
        </row>
        <row r="1778">
          <cell r="A1778" t="str">
            <v>30191110-8</v>
          </cell>
        </row>
        <row r="1779">
          <cell r="A1779" t="str">
            <v>30191120-1</v>
          </cell>
        </row>
        <row r="1780">
          <cell r="A1780" t="str">
            <v>30191130-4</v>
          </cell>
        </row>
        <row r="1781">
          <cell r="A1781" t="str">
            <v>30191140-7</v>
          </cell>
        </row>
        <row r="1782">
          <cell r="A1782" t="str">
            <v>30191200-6</v>
          </cell>
        </row>
        <row r="1783">
          <cell r="A1783" t="str">
            <v>30191400-8</v>
          </cell>
        </row>
        <row r="1784">
          <cell r="A1784" t="str">
            <v>30192000-1</v>
          </cell>
        </row>
        <row r="1785">
          <cell r="A1785" t="str">
            <v>30192100-2</v>
          </cell>
        </row>
        <row r="1786">
          <cell r="A1786" t="str">
            <v>30192110-5</v>
          </cell>
        </row>
        <row r="1787">
          <cell r="A1787" t="str">
            <v>30192111-2</v>
          </cell>
        </row>
        <row r="1788">
          <cell r="A1788" t="str">
            <v>30192112-9</v>
          </cell>
        </row>
        <row r="1789">
          <cell r="A1789" t="str">
            <v>30192113-6</v>
          </cell>
        </row>
        <row r="1790">
          <cell r="A1790" t="str">
            <v>30192121-5</v>
          </cell>
        </row>
        <row r="1791">
          <cell r="A1791" t="str">
            <v>30192122-2</v>
          </cell>
        </row>
        <row r="1792">
          <cell r="A1792" t="str">
            <v>30192123-9</v>
          </cell>
        </row>
        <row r="1793">
          <cell r="A1793" t="str">
            <v>30192124-6</v>
          </cell>
        </row>
        <row r="1794">
          <cell r="A1794" t="str">
            <v>30192125-3</v>
          </cell>
        </row>
        <row r="1795">
          <cell r="A1795" t="str">
            <v>30192126-0</v>
          </cell>
        </row>
        <row r="1796">
          <cell r="A1796" t="str">
            <v>30192127-7</v>
          </cell>
        </row>
        <row r="1797">
          <cell r="A1797" t="str">
            <v>30192130-1</v>
          </cell>
        </row>
        <row r="1798">
          <cell r="A1798" t="str">
            <v>30192131-8</v>
          </cell>
        </row>
        <row r="1799">
          <cell r="A1799" t="str">
            <v>30192132-5</v>
          </cell>
        </row>
        <row r="1800">
          <cell r="A1800" t="str">
            <v>30192133-2</v>
          </cell>
        </row>
        <row r="1801">
          <cell r="A1801" t="str">
            <v>30192134-9</v>
          </cell>
        </row>
        <row r="1802">
          <cell r="A1802" t="str">
            <v>30192150-7</v>
          </cell>
        </row>
        <row r="1803">
          <cell r="A1803" t="str">
            <v>30192151-4</v>
          </cell>
        </row>
        <row r="1804">
          <cell r="A1804" t="str">
            <v>30192152-1</v>
          </cell>
        </row>
        <row r="1805">
          <cell r="A1805" t="str">
            <v>30192153-8</v>
          </cell>
        </row>
        <row r="1806">
          <cell r="A1806" t="str">
            <v>30192154-5</v>
          </cell>
        </row>
        <row r="1807">
          <cell r="A1807" t="str">
            <v>30192155-2</v>
          </cell>
        </row>
        <row r="1808">
          <cell r="A1808" t="str">
            <v>30192160-0</v>
          </cell>
        </row>
        <row r="1809">
          <cell r="A1809" t="str">
            <v>30192170-3</v>
          </cell>
        </row>
        <row r="1810">
          <cell r="A1810" t="str">
            <v>30192200-3</v>
          </cell>
        </row>
        <row r="1811">
          <cell r="A1811" t="str">
            <v>30192300-4</v>
          </cell>
        </row>
        <row r="1812">
          <cell r="A1812" t="str">
            <v>30192310-7</v>
          </cell>
        </row>
        <row r="1813">
          <cell r="A1813" t="str">
            <v>30192320-0</v>
          </cell>
        </row>
        <row r="1814">
          <cell r="A1814" t="str">
            <v>30192330-3</v>
          </cell>
        </row>
        <row r="1815">
          <cell r="A1815" t="str">
            <v>30192340-6</v>
          </cell>
        </row>
        <row r="1816">
          <cell r="A1816" t="str">
            <v>30192350-9</v>
          </cell>
        </row>
        <row r="1817">
          <cell r="A1817" t="str">
            <v>30192400-5</v>
          </cell>
        </row>
        <row r="1818">
          <cell r="A1818" t="str">
            <v>30192500-6</v>
          </cell>
        </row>
        <row r="1819">
          <cell r="A1819" t="str">
            <v>30192600-7</v>
          </cell>
        </row>
        <row r="1820">
          <cell r="A1820" t="str">
            <v>30192700-8</v>
          </cell>
        </row>
        <row r="1821">
          <cell r="A1821" t="str">
            <v>30192800-9</v>
          </cell>
        </row>
        <row r="1822">
          <cell r="A1822" t="str">
            <v>30192900-0</v>
          </cell>
        </row>
        <row r="1823">
          <cell r="A1823" t="str">
            <v>30192910-3</v>
          </cell>
        </row>
        <row r="1824">
          <cell r="A1824" t="str">
            <v>30192920-6</v>
          </cell>
        </row>
        <row r="1825">
          <cell r="A1825" t="str">
            <v>30192930-9</v>
          </cell>
        </row>
        <row r="1826">
          <cell r="A1826" t="str">
            <v>30192940-2</v>
          </cell>
        </row>
        <row r="1827">
          <cell r="A1827" t="str">
            <v>30192950-5</v>
          </cell>
        </row>
        <row r="1828">
          <cell r="A1828" t="str">
            <v>30193000-8</v>
          </cell>
        </row>
        <row r="1829">
          <cell r="A1829" t="str">
            <v>30193100-9</v>
          </cell>
        </row>
        <row r="1830">
          <cell r="A1830" t="str">
            <v>30193200-0</v>
          </cell>
        </row>
        <row r="1831">
          <cell r="A1831" t="str">
            <v>30193300-1</v>
          </cell>
        </row>
        <row r="1832">
          <cell r="A1832" t="str">
            <v>30193400-2</v>
          </cell>
        </row>
        <row r="1833">
          <cell r="A1833" t="str">
            <v>30193500-3</v>
          </cell>
        </row>
        <row r="1834">
          <cell r="A1834" t="str">
            <v>30193600-4</v>
          </cell>
        </row>
        <row r="1835">
          <cell r="A1835" t="str">
            <v>30193700-5</v>
          </cell>
        </row>
        <row r="1836">
          <cell r="A1836" t="str">
            <v>30193800-6</v>
          </cell>
        </row>
        <row r="1837">
          <cell r="A1837" t="str">
            <v>30193900-7</v>
          </cell>
        </row>
        <row r="1838">
          <cell r="A1838" t="str">
            <v>30194000-5</v>
          </cell>
        </row>
        <row r="1839">
          <cell r="A1839" t="str">
            <v>30194100-6</v>
          </cell>
        </row>
        <row r="1840">
          <cell r="A1840" t="str">
            <v>30194200-7</v>
          </cell>
        </row>
        <row r="1841">
          <cell r="A1841" t="str">
            <v>30194210-0</v>
          </cell>
        </row>
        <row r="1842">
          <cell r="A1842" t="str">
            <v>30194220-3</v>
          </cell>
        </row>
        <row r="1843">
          <cell r="A1843" t="str">
            <v>30194300-8</v>
          </cell>
        </row>
        <row r="1844">
          <cell r="A1844" t="str">
            <v>30194310-1</v>
          </cell>
        </row>
        <row r="1845">
          <cell r="A1845" t="str">
            <v>30194320-4</v>
          </cell>
        </row>
        <row r="1846">
          <cell r="A1846" t="str">
            <v>30194400-9</v>
          </cell>
        </row>
        <row r="1847">
          <cell r="A1847" t="str">
            <v>30194500-0</v>
          </cell>
        </row>
        <row r="1848">
          <cell r="A1848" t="str">
            <v>30194600-1</v>
          </cell>
        </row>
        <row r="1849">
          <cell r="A1849" t="str">
            <v>30194700-2</v>
          </cell>
        </row>
        <row r="1850">
          <cell r="A1850" t="str">
            <v>30194800-3</v>
          </cell>
        </row>
        <row r="1851">
          <cell r="A1851" t="str">
            <v>30194810-6</v>
          </cell>
        </row>
        <row r="1852">
          <cell r="A1852" t="str">
            <v>30194820-9</v>
          </cell>
        </row>
        <row r="1853">
          <cell r="A1853" t="str">
            <v>30194900-4</v>
          </cell>
        </row>
        <row r="1854">
          <cell r="A1854" t="str">
            <v>30195000-2</v>
          </cell>
        </row>
        <row r="1855">
          <cell r="A1855" t="str">
            <v>30195100-3</v>
          </cell>
        </row>
        <row r="1856">
          <cell r="A1856" t="str">
            <v>30195200-4</v>
          </cell>
        </row>
        <row r="1857">
          <cell r="A1857" t="str">
            <v>30195300-5</v>
          </cell>
        </row>
        <row r="1858">
          <cell r="A1858" t="str">
            <v>30195400-6</v>
          </cell>
        </row>
        <row r="1859">
          <cell r="A1859" t="str">
            <v>30195500-7</v>
          </cell>
        </row>
        <row r="1860">
          <cell r="A1860" t="str">
            <v>30195600-8</v>
          </cell>
        </row>
        <row r="1861">
          <cell r="A1861" t="str">
            <v>30195700-9</v>
          </cell>
        </row>
        <row r="1862">
          <cell r="A1862" t="str">
            <v>30195800-0</v>
          </cell>
        </row>
        <row r="1863">
          <cell r="A1863" t="str">
            <v>30195900-1</v>
          </cell>
        </row>
        <row r="1864">
          <cell r="A1864" t="str">
            <v>30195910-4</v>
          </cell>
        </row>
        <row r="1865">
          <cell r="A1865" t="str">
            <v>30195911-1</v>
          </cell>
        </row>
        <row r="1866">
          <cell r="A1866" t="str">
            <v>30195912-8</v>
          </cell>
        </row>
        <row r="1867">
          <cell r="A1867" t="str">
            <v>30195913-5</v>
          </cell>
        </row>
        <row r="1868">
          <cell r="A1868" t="str">
            <v>30195920-7</v>
          </cell>
        </row>
        <row r="1869">
          <cell r="A1869" t="str">
            <v>30195921-4</v>
          </cell>
        </row>
        <row r="1870">
          <cell r="A1870" t="str">
            <v>30196000-9</v>
          </cell>
        </row>
        <row r="1871">
          <cell r="A1871" t="str">
            <v>30196100-0</v>
          </cell>
        </row>
        <row r="1872">
          <cell r="A1872" t="str">
            <v>30196200-1</v>
          </cell>
        </row>
        <row r="1873">
          <cell r="A1873" t="str">
            <v>30196300-2</v>
          </cell>
        </row>
        <row r="1874">
          <cell r="A1874" t="str">
            <v>30197000-6</v>
          </cell>
        </row>
        <row r="1875">
          <cell r="A1875" t="str">
            <v>30197100-7</v>
          </cell>
        </row>
        <row r="1876">
          <cell r="A1876" t="str">
            <v>30197110-0</v>
          </cell>
        </row>
        <row r="1877">
          <cell r="A1877" t="str">
            <v>30197120-3</v>
          </cell>
        </row>
        <row r="1878">
          <cell r="A1878" t="str">
            <v>30197130-6</v>
          </cell>
        </row>
        <row r="1879">
          <cell r="A1879" t="str">
            <v>30197200-8</v>
          </cell>
        </row>
        <row r="1880">
          <cell r="A1880" t="str">
            <v>30197210-1</v>
          </cell>
        </row>
        <row r="1881">
          <cell r="A1881" t="str">
            <v>30197220-4</v>
          </cell>
        </row>
        <row r="1882">
          <cell r="A1882" t="str">
            <v>30197221-1</v>
          </cell>
        </row>
        <row r="1883">
          <cell r="A1883" t="str">
            <v>30197300-9</v>
          </cell>
        </row>
        <row r="1884">
          <cell r="A1884" t="str">
            <v>30197310-2</v>
          </cell>
        </row>
        <row r="1885">
          <cell r="A1885" t="str">
            <v>30197320-5</v>
          </cell>
        </row>
        <row r="1886">
          <cell r="A1886" t="str">
            <v>30197321-2</v>
          </cell>
        </row>
        <row r="1887">
          <cell r="A1887" t="str">
            <v>30197330-8</v>
          </cell>
        </row>
        <row r="1888">
          <cell r="A1888" t="str">
            <v>30197400-0</v>
          </cell>
        </row>
        <row r="1889">
          <cell r="A1889" t="str">
            <v>30197500-1</v>
          </cell>
        </row>
        <row r="1890">
          <cell r="A1890" t="str">
            <v>30197510-4</v>
          </cell>
        </row>
        <row r="1891">
          <cell r="A1891" t="str">
            <v>30197600-2</v>
          </cell>
        </row>
        <row r="1892">
          <cell r="A1892" t="str">
            <v>30197610-5</v>
          </cell>
        </row>
        <row r="1893">
          <cell r="A1893" t="str">
            <v>30197620-8</v>
          </cell>
        </row>
        <row r="1894">
          <cell r="A1894" t="str">
            <v>30197621-5</v>
          </cell>
        </row>
        <row r="1895">
          <cell r="A1895" t="str">
            <v>30197630-1</v>
          </cell>
        </row>
        <row r="1896">
          <cell r="A1896" t="str">
            <v>30197640-4</v>
          </cell>
        </row>
        <row r="1897">
          <cell r="A1897" t="str">
            <v>30197641-1</v>
          </cell>
        </row>
        <row r="1898">
          <cell r="A1898" t="str">
            <v>30197642-8</v>
          </cell>
        </row>
        <row r="1899">
          <cell r="A1899" t="str">
            <v>30197643-5</v>
          </cell>
        </row>
        <row r="1900">
          <cell r="A1900" t="str">
            <v>30197644-2</v>
          </cell>
        </row>
        <row r="1901">
          <cell r="A1901" t="str">
            <v>30197645-9</v>
          </cell>
        </row>
        <row r="1902">
          <cell r="A1902" t="str">
            <v>30198000-3</v>
          </cell>
        </row>
        <row r="1903">
          <cell r="A1903" t="str">
            <v>30198100-4</v>
          </cell>
        </row>
        <row r="1904">
          <cell r="A1904" t="str">
            <v>30199000-0</v>
          </cell>
        </row>
        <row r="1905">
          <cell r="A1905" t="str">
            <v>30199100-1</v>
          </cell>
        </row>
        <row r="1906">
          <cell r="A1906" t="str">
            <v>30199110-4</v>
          </cell>
        </row>
        <row r="1907">
          <cell r="A1907" t="str">
            <v>30199120-7</v>
          </cell>
        </row>
        <row r="1908">
          <cell r="A1908" t="str">
            <v>30199130-0</v>
          </cell>
        </row>
        <row r="1909">
          <cell r="A1909" t="str">
            <v>30199140-3</v>
          </cell>
        </row>
        <row r="1910">
          <cell r="A1910" t="str">
            <v>30199200-2</v>
          </cell>
        </row>
        <row r="1911">
          <cell r="A1911" t="str">
            <v>30199210-5</v>
          </cell>
        </row>
        <row r="1912">
          <cell r="A1912" t="str">
            <v>30199220-8</v>
          </cell>
        </row>
        <row r="1913">
          <cell r="A1913" t="str">
            <v>30199230-1</v>
          </cell>
        </row>
        <row r="1914">
          <cell r="A1914" t="str">
            <v>30199240-4</v>
          </cell>
        </row>
        <row r="1915">
          <cell r="A1915" t="str">
            <v>30199300-3</v>
          </cell>
        </row>
        <row r="1916">
          <cell r="A1916" t="str">
            <v>30199310-6</v>
          </cell>
        </row>
        <row r="1917">
          <cell r="A1917" t="str">
            <v>30199320-9</v>
          </cell>
        </row>
        <row r="1918">
          <cell r="A1918" t="str">
            <v>30199330-2</v>
          </cell>
        </row>
        <row r="1919">
          <cell r="A1919" t="str">
            <v>30199340-5</v>
          </cell>
        </row>
        <row r="1920">
          <cell r="A1920" t="str">
            <v>30199400-4</v>
          </cell>
        </row>
        <row r="1921">
          <cell r="A1921" t="str">
            <v>30199410-7</v>
          </cell>
        </row>
        <row r="1922">
          <cell r="A1922" t="str">
            <v>30199500-5</v>
          </cell>
        </row>
        <row r="1923">
          <cell r="A1923" t="str">
            <v>30199600-6</v>
          </cell>
        </row>
        <row r="1924">
          <cell r="A1924" t="str">
            <v>30199700-7</v>
          </cell>
        </row>
        <row r="1925">
          <cell r="A1925" t="str">
            <v>30199710-0</v>
          </cell>
        </row>
        <row r="1926">
          <cell r="A1926" t="str">
            <v>30199711-7</v>
          </cell>
        </row>
        <row r="1927">
          <cell r="A1927" t="str">
            <v>30199712-4</v>
          </cell>
        </row>
        <row r="1928">
          <cell r="A1928" t="str">
            <v>30199713-1</v>
          </cell>
        </row>
        <row r="1929">
          <cell r="A1929" t="str">
            <v>30199720-3</v>
          </cell>
        </row>
        <row r="1930">
          <cell r="A1930" t="str">
            <v>30199730-6</v>
          </cell>
        </row>
        <row r="1931">
          <cell r="A1931" t="str">
            <v>30199731-3</v>
          </cell>
        </row>
        <row r="1932">
          <cell r="A1932" t="str">
            <v>30199740-9</v>
          </cell>
        </row>
        <row r="1933">
          <cell r="A1933" t="str">
            <v>30199750-2</v>
          </cell>
        </row>
        <row r="1934">
          <cell r="A1934" t="str">
            <v>30199760-5</v>
          </cell>
        </row>
        <row r="1935">
          <cell r="A1935" t="str">
            <v>30199761-2</v>
          </cell>
        </row>
        <row r="1936">
          <cell r="A1936" t="str">
            <v>30199762-9</v>
          </cell>
        </row>
        <row r="1937">
          <cell r="A1937" t="str">
            <v>30199763-6</v>
          </cell>
        </row>
        <row r="1938">
          <cell r="A1938" t="str">
            <v>30199770-8</v>
          </cell>
        </row>
        <row r="1939">
          <cell r="A1939" t="str">
            <v>30199780-1</v>
          </cell>
        </row>
        <row r="1940">
          <cell r="A1940" t="str">
            <v>30199790-4</v>
          </cell>
        </row>
        <row r="1941">
          <cell r="A1941" t="str">
            <v>30199791-1</v>
          </cell>
        </row>
        <row r="1942">
          <cell r="A1942" t="str">
            <v>30199792-8</v>
          </cell>
        </row>
        <row r="1943">
          <cell r="A1943" t="str">
            <v>30199793-5</v>
          </cell>
        </row>
        <row r="1944">
          <cell r="A1944" t="str">
            <v>30200000-1</v>
          </cell>
        </row>
        <row r="1945">
          <cell r="A1945" t="str">
            <v>30210000-4</v>
          </cell>
        </row>
        <row r="1946">
          <cell r="A1946" t="str">
            <v>30211000-1</v>
          </cell>
        </row>
        <row r="1947">
          <cell r="A1947" t="str">
            <v>30211100-2</v>
          </cell>
        </row>
        <row r="1948">
          <cell r="A1948" t="str">
            <v>30211200-3</v>
          </cell>
        </row>
        <row r="1949">
          <cell r="A1949" t="str">
            <v>30211300-4</v>
          </cell>
        </row>
        <row r="1950">
          <cell r="A1950" t="str">
            <v>30211400-5</v>
          </cell>
        </row>
        <row r="1951">
          <cell r="A1951" t="str">
            <v>30211500-6</v>
          </cell>
        </row>
        <row r="1952">
          <cell r="A1952" t="str">
            <v>30212000-8</v>
          </cell>
        </row>
        <row r="1953">
          <cell r="A1953" t="str">
            <v>30212100-9</v>
          </cell>
        </row>
        <row r="1954">
          <cell r="A1954" t="str">
            <v>30213000-5</v>
          </cell>
        </row>
        <row r="1955">
          <cell r="A1955" t="str">
            <v>30213100-6</v>
          </cell>
        </row>
        <row r="1956">
          <cell r="A1956" t="str">
            <v>30213200-7</v>
          </cell>
        </row>
        <row r="1957">
          <cell r="A1957" t="str">
            <v>30213300-8</v>
          </cell>
        </row>
        <row r="1958">
          <cell r="A1958" t="str">
            <v>30213400-9</v>
          </cell>
        </row>
        <row r="1959">
          <cell r="A1959" t="str">
            <v>30213500-0</v>
          </cell>
        </row>
        <row r="1960">
          <cell r="A1960" t="str">
            <v>30214000-2</v>
          </cell>
        </row>
        <row r="1961">
          <cell r="A1961" t="str">
            <v>30215000-9</v>
          </cell>
        </row>
        <row r="1962">
          <cell r="A1962" t="str">
            <v>30215100-0</v>
          </cell>
        </row>
        <row r="1963">
          <cell r="A1963" t="str">
            <v>30216000-6</v>
          </cell>
        </row>
        <row r="1964">
          <cell r="A1964" t="str">
            <v>30216100-7</v>
          </cell>
        </row>
        <row r="1965">
          <cell r="A1965" t="str">
            <v>30216110-0</v>
          </cell>
        </row>
        <row r="1966">
          <cell r="A1966" t="str">
            <v>30216120-3</v>
          </cell>
        </row>
        <row r="1967">
          <cell r="A1967" t="str">
            <v>30216130-6</v>
          </cell>
        </row>
        <row r="1968">
          <cell r="A1968" t="str">
            <v>30216200-8</v>
          </cell>
        </row>
        <row r="1969">
          <cell r="A1969" t="str">
            <v>30216300-9</v>
          </cell>
        </row>
        <row r="1970">
          <cell r="A1970" t="str">
            <v>30220000-7</v>
          </cell>
        </row>
        <row r="1971">
          <cell r="A1971" t="str">
            <v>30221000-4</v>
          </cell>
        </row>
        <row r="1972">
          <cell r="A1972" t="str">
            <v>30230000-0</v>
          </cell>
        </row>
        <row r="1973">
          <cell r="A1973" t="str">
            <v>30231000-7</v>
          </cell>
        </row>
        <row r="1974">
          <cell r="A1974" t="str">
            <v>30231100-8</v>
          </cell>
        </row>
        <row r="1975">
          <cell r="A1975" t="str">
            <v>30231200-9</v>
          </cell>
        </row>
        <row r="1976">
          <cell r="A1976" t="str">
            <v>30231300-0</v>
          </cell>
        </row>
        <row r="1977">
          <cell r="A1977" t="str">
            <v>30231310-3</v>
          </cell>
        </row>
        <row r="1978">
          <cell r="A1978" t="str">
            <v>30231320-6</v>
          </cell>
        </row>
        <row r="1979">
          <cell r="A1979" t="str">
            <v>30232000-4</v>
          </cell>
        </row>
        <row r="1980">
          <cell r="A1980" t="str">
            <v>30232100-5</v>
          </cell>
        </row>
        <row r="1981">
          <cell r="A1981" t="str">
            <v>30232110-8</v>
          </cell>
        </row>
        <row r="1982">
          <cell r="A1982" t="str">
            <v>30232120-1</v>
          </cell>
        </row>
        <row r="1983">
          <cell r="A1983" t="str">
            <v>30232130-4</v>
          </cell>
        </row>
        <row r="1984">
          <cell r="A1984" t="str">
            <v>30232140-7</v>
          </cell>
        </row>
        <row r="1985">
          <cell r="A1985" t="str">
            <v>30232150-0</v>
          </cell>
        </row>
        <row r="1986">
          <cell r="A1986" t="str">
            <v>30232600-0</v>
          </cell>
        </row>
        <row r="1987">
          <cell r="A1987" t="str">
            <v>30232700-1</v>
          </cell>
        </row>
        <row r="1988">
          <cell r="A1988" t="str">
            <v>30233000-1</v>
          </cell>
        </row>
        <row r="1989">
          <cell r="A1989" t="str">
            <v>30233100-2</v>
          </cell>
        </row>
        <row r="1990">
          <cell r="A1990" t="str">
            <v>30233110-5</v>
          </cell>
        </row>
        <row r="1991">
          <cell r="A1991" t="str">
            <v>30233120-8</v>
          </cell>
        </row>
        <row r="1992">
          <cell r="A1992" t="str">
            <v>30233130-1</v>
          </cell>
        </row>
        <row r="1993">
          <cell r="A1993" t="str">
            <v>30233131-8</v>
          </cell>
        </row>
        <row r="1994">
          <cell r="A1994" t="str">
            <v>30233132-5</v>
          </cell>
        </row>
        <row r="1995">
          <cell r="A1995" t="str">
            <v>30233140-4</v>
          </cell>
        </row>
        <row r="1996">
          <cell r="A1996" t="str">
            <v>30233141-1</v>
          </cell>
        </row>
        <row r="1997">
          <cell r="A1997" t="str">
            <v>30233150-7</v>
          </cell>
        </row>
        <row r="1998">
          <cell r="A1998" t="str">
            <v>30233151-4</v>
          </cell>
        </row>
        <row r="1999">
          <cell r="A1999" t="str">
            <v>30233152-1</v>
          </cell>
        </row>
        <row r="2000">
          <cell r="A2000" t="str">
            <v>30233153-8</v>
          </cell>
        </row>
        <row r="2001">
          <cell r="A2001" t="str">
            <v>30233160-0</v>
          </cell>
        </row>
        <row r="2002">
          <cell r="A2002" t="str">
            <v>30233161-7</v>
          </cell>
        </row>
        <row r="2003">
          <cell r="A2003" t="str">
            <v>30233170-3</v>
          </cell>
        </row>
        <row r="2004">
          <cell r="A2004" t="str">
            <v>30233180-6</v>
          </cell>
        </row>
        <row r="2005">
          <cell r="A2005" t="str">
            <v>30233190-9</v>
          </cell>
        </row>
        <row r="2006">
          <cell r="A2006" t="str">
            <v>30233300-4</v>
          </cell>
        </row>
        <row r="2007">
          <cell r="A2007" t="str">
            <v>30233310-7</v>
          </cell>
        </row>
        <row r="2008">
          <cell r="A2008" t="str">
            <v>30233320-0</v>
          </cell>
        </row>
        <row r="2009">
          <cell r="A2009" t="str">
            <v>30234000-8</v>
          </cell>
        </row>
        <row r="2010">
          <cell r="A2010" t="str">
            <v>30234100-9</v>
          </cell>
        </row>
        <row r="2011">
          <cell r="A2011" t="str">
            <v>30234200-0</v>
          </cell>
        </row>
        <row r="2012">
          <cell r="A2012" t="str">
            <v>30234300-1</v>
          </cell>
        </row>
        <row r="2013">
          <cell r="A2013" t="str">
            <v>30234400-2</v>
          </cell>
        </row>
        <row r="2014">
          <cell r="A2014" t="str">
            <v>30234500-3</v>
          </cell>
        </row>
        <row r="2015">
          <cell r="A2015" t="str">
            <v>30234600-4</v>
          </cell>
        </row>
        <row r="2016">
          <cell r="A2016" t="str">
            <v>30234700-5</v>
          </cell>
        </row>
        <row r="2017">
          <cell r="A2017" t="str">
            <v>30236000-2</v>
          </cell>
        </row>
        <row r="2018">
          <cell r="A2018" t="str">
            <v>30236100-3</v>
          </cell>
        </row>
        <row r="2019">
          <cell r="A2019" t="str">
            <v>30236110-6</v>
          </cell>
        </row>
        <row r="2020">
          <cell r="A2020" t="str">
            <v>30236111-3</v>
          </cell>
        </row>
        <row r="2021">
          <cell r="A2021" t="str">
            <v>30236112-0</v>
          </cell>
        </row>
        <row r="2022">
          <cell r="A2022" t="str">
            <v>30236113-7</v>
          </cell>
        </row>
        <row r="2023">
          <cell r="A2023" t="str">
            <v>30236114-4</v>
          </cell>
        </row>
        <row r="2024">
          <cell r="A2024" t="str">
            <v>30236115-1</v>
          </cell>
        </row>
        <row r="2025">
          <cell r="A2025" t="str">
            <v>30236120-9</v>
          </cell>
        </row>
        <row r="2026">
          <cell r="A2026" t="str">
            <v>30236121-6</v>
          </cell>
        </row>
        <row r="2027">
          <cell r="A2027" t="str">
            <v>30236122-3</v>
          </cell>
        </row>
        <row r="2028">
          <cell r="A2028" t="str">
            <v>30236123-0</v>
          </cell>
        </row>
        <row r="2029">
          <cell r="A2029" t="str">
            <v>30236200-4</v>
          </cell>
        </row>
        <row r="2030">
          <cell r="A2030" t="str">
            <v>30237000-9</v>
          </cell>
        </row>
        <row r="2031">
          <cell r="A2031" t="str">
            <v>30237100-0</v>
          </cell>
        </row>
        <row r="2032">
          <cell r="A2032" t="str">
            <v>30237110-3</v>
          </cell>
        </row>
        <row r="2033">
          <cell r="A2033" t="str">
            <v>30237120-6</v>
          </cell>
        </row>
        <row r="2034">
          <cell r="A2034" t="str">
            <v>30237121-3</v>
          </cell>
        </row>
        <row r="2035">
          <cell r="A2035" t="str">
            <v>30237130-9</v>
          </cell>
        </row>
        <row r="2036">
          <cell r="A2036" t="str">
            <v>30237131-6</v>
          </cell>
        </row>
        <row r="2037">
          <cell r="A2037" t="str">
            <v>30237132-3</v>
          </cell>
        </row>
        <row r="2038">
          <cell r="A2038" t="str">
            <v>30237133-0</v>
          </cell>
        </row>
        <row r="2039">
          <cell r="A2039" t="str">
            <v>30237134-7</v>
          </cell>
        </row>
        <row r="2040">
          <cell r="A2040" t="str">
            <v>30237135-4</v>
          </cell>
        </row>
        <row r="2041">
          <cell r="A2041" t="str">
            <v>30237136-1</v>
          </cell>
        </row>
        <row r="2042">
          <cell r="A2042" t="str">
            <v>30237140-2</v>
          </cell>
        </row>
        <row r="2043">
          <cell r="A2043" t="str">
            <v>30237200-1</v>
          </cell>
        </row>
        <row r="2044">
          <cell r="A2044" t="str">
            <v>30237210-4</v>
          </cell>
        </row>
        <row r="2045">
          <cell r="A2045" t="str">
            <v>30237220-7</v>
          </cell>
        </row>
        <row r="2046">
          <cell r="A2046" t="str">
            <v>30237230-0</v>
          </cell>
        </row>
        <row r="2047">
          <cell r="A2047" t="str">
            <v>30237240-3</v>
          </cell>
        </row>
        <row r="2048">
          <cell r="A2048" t="str">
            <v>30237250-6</v>
          </cell>
        </row>
        <row r="2049">
          <cell r="A2049" t="str">
            <v>30237251-3</v>
          </cell>
        </row>
        <row r="2050">
          <cell r="A2050" t="str">
            <v>30237252-0</v>
          </cell>
        </row>
        <row r="2051">
          <cell r="A2051" t="str">
            <v>30237253-7</v>
          </cell>
        </row>
        <row r="2052">
          <cell r="A2052" t="str">
            <v>30237260-9</v>
          </cell>
        </row>
        <row r="2053">
          <cell r="A2053" t="str">
            <v>30237270-2</v>
          </cell>
        </row>
        <row r="2054">
          <cell r="A2054" t="str">
            <v>30237280-5</v>
          </cell>
        </row>
        <row r="2055">
          <cell r="A2055" t="str">
            <v>30237290-8</v>
          </cell>
        </row>
        <row r="2056">
          <cell r="A2056" t="str">
            <v>30237295-3</v>
          </cell>
        </row>
        <row r="2057">
          <cell r="A2057" t="str">
            <v>30237300-2</v>
          </cell>
        </row>
        <row r="2058">
          <cell r="A2058" t="str">
            <v>30237310-5</v>
          </cell>
        </row>
        <row r="2059">
          <cell r="A2059" t="str">
            <v>30237320-8</v>
          </cell>
        </row>
        <row r="2060">
          <cell r="A2060" t="str">
            <v>30237330-1</v>
          </cell>
        </row>
        <row r="2061">
          <cell r="A2061" t="str">
            <v>30237340-4</v>
          </cell>
        </row>
        <row r="2062">
          <cell r="A2062" t="str">
            <v>30237350-7</v>
          </cell>
        </row>
        <row r="2063">
          <cell r="A2063" t="str">
            <v>30237360-0</v>
          </cell>
        </row>
        <row r="2064">
          <cell r="A2064" t="str">
            <v>30237370-3</v>
          </cell>
        </row>
        <row r="2065">
          <cell r="A2065" t="str">
            <v>30237380-6</v>
          </cell>
        </row>
        <row r="2066">
          <cell r="A2066" t="str">
            <v>30237400-3</v>
          </cell>
        </row>
        <row r="2067">
          <cell r="A2067" t="str">
            <v>30237410-6</v>
          </cell>
        </row>
        <row r="2068">
          <cell r="A2068" t="str">
            <v>30237420-9</v>
          </cell>
        </row>
        <row r="2069">
          <cell r="A2069" t="str">
            <v>30237430-2</v>
          </cell>
        </row>
        <row r="2070">
          <cell r="A2070" t="str">
            <v>30237440-5</v>
          </cell>
        </row>
        <row r="2071">
          <cell r="A2071" t="str">
            <v>30237450-8</v>
          </cell>
        </row>
        <row r="2072">
          <cell r="A2072" t="str">
            <v>30237460-1</v>
          </cell>
        </row>
        <row r="2073">
          <cell r="A2073" t="str">
            <v>30237461-8</v>
          </cell>
        </row>
        <row r="2074">
          <cell r="A2074" t="str">
            <v>30237470-4</v>
          </cell>
        </row>
        <row r="2075">
          <cell r="A2075" t="str">
            <v>30237475-9</v>
          </cell>
        </row>
        <row r="2076">
          <cell r="A2076" t="str">
            <v>30237480-7</v>
          </cell>
        </row>
        <row r="2077">
          <cell r="A2077" t="str">
            <v>30238000-6</v>
          </cell>
        </row>
        <row r="2078">
          <cell r="A2078" t="str">
            <v>31100000-7</v>
          </cell>
        </row>
        <row r="2079">
          <cell r="A2079" t="str">
            <v>31110000-0</v>
          </cell>
        </row>
        <row r="2080">
          <cell r="A2080" t="str">
            <v>31111000-7</v>
          </cell>
        </row>
        <row r="2081">
          <cell r="A2081" t="str">
            <v>31120000-3</v>
          </cell>
        </row>
        <row r="2082">
          <cell r="A2082" t="str">
            <v>31121000-0</v>
          </cell>
        </row>
        <row r="2083">
          <cell r="A2083" t="str">
            <v>31121100-1</v>
          </cell>
        </row>
        <row r="2084">
          <cell r="A2084" t="str">
            <v>31121110-4</v>
          </cell>
        </row>
        <row r="2085">
          <cell r="A2085" t="str">
            <v>31121111-1</v>
          </cell>
        </row>
        <row r="2086">
          <cell r="A2086" t="str">
            <v>31121200-2</v>
          </cell>
        </row>
        <row r="2087">
          <cell r="A2087" t="str">
            <v>31121300-3</v>
          </cell>
        </row>
        <row r="2088">
          <cell r="A2088" t="str">
            <v>31121310-6</v>
          </cell>
        </row>
        <row r="2089">
          <cell r="A2089" t="str">
            <v>31121320-9</v>
          </cell>
        </row>
        <row r="2090">
          <cell r="A2090" t="str">
            <v>31121330-2</v>
          </cell>
        </row>
        <row r="2091">
          <cell r="A2091" t="str">
            <v>31121331-9</v>
          </cell>
        </row>
        <row r="2092">
          <cell r="A2092" t="str">
            <v>31121340-5</v>
          </cell>
        </row>
        <row r="2093">
          <cell r="A2093" t="str">
            <v>31122000-7</v>
          </cell>
        </row>
        <row r="2094">
          <cell r="A2094" t="str">
            <v>31122100-8</v>
          </cell>
        </row>
        <row r="2095">
          <cell r="A2095" t="str">
            <v>31124000-1</v>
          </cell>
        </row>
        <row r="2096">
          <cell r="A2096" t="str">
            <v>31124100-2</v>
          </cell>
        </row>
        <row r="2097">
          <cell r="A2097" t="str">
            <v>31124200-3</v>
          </cell>
        </row>
        <row r="2098">
          <cell r="A2098" t="str">
            <v>31126000-5</v>
          </cell>
        </row>
        <row r="2099">
          <cell r="A2099" t="str">
            <v>31127000-2</v>
          </cell>
        </row>
        <row r="2100">
          <cell r="A2100" t="str">
            <v>31128000-9</v>
          </cell>
        </row>
        <row r="2101">
          <cell r="A2101" t="str">
            <v>31130000-6</v>
          </cell>
        </row>
        <row r="2102">
          <cell r="A2102" t="str">
            <v>31131000-3</v>
          </cell>
        </row>
        <row r="2103">
          <cell r="A2103" t="str">
            <v>31131100-4</v>
          </cell>
        </row>
        <row r="2104">
          <cell r="A2104" t="str">
            <v>31131200-5</v>
          </cell>
        </row>
        <row r="2105">
          <cell r="A2105" t="str">
            <v>31132000-0</v>
          </cell>
        </row>
        <row r="2106">
          <cell r="A2106" t="str">
            <v>31140000-9</v>
          </cell>
        </row>
        <row r="2107">
          <cell r="A2107" t="str">
            <v>31141000-6</v>
          </cell>
        </row>
        <row r="2108">
          <cell r="A2108" t="str">
            <v>31150000-2</v>
          </cell>
        </row>
        <row r="2109">
          <cell r="A2109" t="str">
            <v>31151000-9</v>
          </cell>
        </row>
        <row r="2110">
          <cell r="A2110" t="str">
            <v>31153000-3</v>
          </cell>
        </row>
        <row r="2111">
          <cell r="A2111" t="str">
            <v>31154000-0</v>
          </cell>
        </row>
        <row r="2112">
          <cell r="A2112" t="str">
            <v>31155000-7</v>
          </cell>
        </row>
        <row r="2113">
          <cell r="A2113" t="str">
            <v>31156000-4</v>
          </cell>
        </row>
        <row r="2114">
          <cell r="A2114" t="str">
            <v>31157000-1</v>
          </cell>
        </row>
        <row r="2115">
          <cell r="A2115" t="str">
            <v>31158000-8</v>
          </cell>
        </row>
        <row r="2116">
          <cell r="A2116" t="str">
            <v>31158100-9</v>
          </cell>
        </row>
        <row r="2117">
          <cell r="A2117" t="str">
            <v>31158200-0</v>
          </cell>
        </row>
        <row r="2118">
          <cell r="A2118" t="str">
            <v>31158300-1</v>
          </cell>
        </row>
        <row r="2119">
          <cell r="A2119" t="str">
            <v>31160000-5</v>
          </cell>
        </row>
        <row r="2120">
          <cell r="A2120" t="str">
            <v>31161000-2</v>
          </cell>
        </row>
        <row r="2121">
          <cell r="A2121" t="str">
            <v>31161100-3</v>
          </cell>
        </row>
        <row r="2122">
          <cell r="A2122" t="str">
            <v>31161200-4</v>
          </cell>
        </row>
        <row r="2123">
          <cell r="A2123" t="str">
            <v>31161300-5</v>
          </cell>
        </row>
        <row r="2124">
          <cell r="A2124" t="str">
            <v>31161400-6</v>
          </cell>
        </row>
        <row r="2125">
          <cell r="A2125" t="str">
            <v>31161500-7</v>
          </cell>
        </row>
        <row r="2126">
          <cell r="A2126" t="str">
            <v>31161600-8</v>
          </cell>
        </row>
        <row r="2127">
          <cell r="A2127" t="str">
            <v>31161700-9</v>
          </cell>
        </row>
        <row r="2128">
          <cell r="A2128" t="str">
            <v>31161800-0</v>
          </cell>
        </row>
        <row r="2129">
          <cell r="A2129" t="str">
            <v>31161900-1</v>
          </cell>
        </row>
        <row r="2130">
          <cell r="A2130" t="str">
            <v>31162000-9</v>
          </cell>
        </row>
        <row r="2131">
          <cell r="A2131" t="str">
            <v>31162100-0</v>
          </cell>
        </row>
        <row r="2132">
          <cell r="A2132" t="str">
            <v>31170000-8</v>
          </cell>
        </row>
        <row r="2133">
          <cell r="A2133" t="str">
            <v>31171000-5</v>
          </cell>
        </row>
        <row r="2134">
          <cell r="A2134" t="str">
            <v>31172000-2</v>
          </cell>
        </row>
        <row r="2135">
          <cell r="A2135" t="str">
            <v>31173000-9</v>
          </cell>
        </row>
        <row r="2136">
          <cell r="A2136" t="str">
            <v>31174000-6</v>
          </cell>
        </row>
        <row r="2137">
          <cell r="A2137" t="str">
            <v>31200000-8</v>
          </cell>
        </row>
        <row r="2138">
          <cell r="A2138" t="str">
            <v>31210000-1</v>
          </cell>
        </row>
        <row r="2139">
          <cell r="A2139" t="str">
            <v>31211000-8</v>
          </cell>
        </row>
        <row r="2140">
          <cell r="A2140" t="str">
            <v>31211100-9</v>
          </cell>
        </row>
        <row r="2141">
          <cell r="A2141" t="str">
            <v>31211110-2</v>
          </cell>
        </row>
        <row r="2142">
          <cell r="A2142" t="str">
            <v>31211200-0</v>
          </cell>
        </row>
        <row r="2143">
          <cell r="A2143" t="str">
            <v>31211300-1</v>
          </cell>
        </row>
        <row r="2144">
          <cell r="A2144" t="str">
            <v>31211310-4</v>
          </cell>
        </row>
        <row r="2145">
          <cell r="A2145" t="str">
            <v>31211320-7</v>
          </cell>
        </row>
        <row r="2146">
          <cell r="A2146" t="str">
            <v>31211330-0</v>
          </cell>
        </row>
        <row r="2147">
          <cell r="A2147" t="str">
            <v>31211340-3</v>
          </cell>
        </row>
        <row r="2148">
          <cell r="A2148" t="str">
            <v>31212000-5</v>
          </cell>
        </row>
        <row r="2149">
          <cell r="A2149" t="str">
            <v>31212100-6</v>
          </cell>
        </row>
        <row r="2150">
          <cell r="A2150" t="str">
            <v>31212200-7</v>
          </cell>
        </row>
        <row r="2151">
          <cell r="A2151" t="str">
            <v>31212300-8</v>
          </cell>
        </row>
        <row r="2152">
          <cell r="A2152" t="str">
            <v>31212400-9</v>
          </cell>
        </row>
        <row r="2153">
          <cell r="A2153" t="str">
            <v>31213000-2</v>
          </cell>
        </row>
        <row r="2154">
          <cell r="A2154" t="str">
            <v>31213100-3</v>
          </cell>
        </row>
        <row r="2155">
          <cell r="A2155" t="str">
            <v>31213200-4</v>
          </cell>
        </row>
        <row r="2156">
          <cell r="A2156" t="str">
            <v>31213300-5</v>
          </cell>
        </row>
        <row r="2157">
          <cell r="A2157" t="str">
            <v>31213400-6</v>
          </cell>
        </row>
        <row r="2158">
          <cell r="A2158" t="str">
            <v>31214000-9</v>
          </cell>
        </row>
        <row r="2159">
          <cell r="A2159" t="str">
            <v>31214100-0</v>
          </cell>
        </row>
        <row r="2160">
          <cell r="A2160" t="str">
            <v>31214110-3</v>
          </cell>
        </row>
        <row r="2161">
          <cell r="A2161" t="str">
            <v>31214120-6</v>
          </cell>
        </row>
        <row r="2162">
          <cell r="A2162" t="str">
            <v>31214130-9</v>
          </cell>
        </row>
        <row r="2163">
          <cell r="A2163" t="str">
            <v>31214140-2</v>
          </cell>
        </row>
        <row r="2164">
          <cell r="A2164" t="str">
            <v>31214150-5</v>
          </cell>
        </row>
        <row r="2165">
          <cell r="A2165" t="str">
            <v>31214160-8</v>
          </cell>
        </row>
        <row r="2166">
          <cell r="A2166" t="str">
            <v>31214170-1</v>
          </cell>
        </row>
        <row r="2167">
          <cell r="A2167" t="str">
            <v>31214180-4</v>
          </cell>
        </row>
        <row r="2168">
          <cell r="A2168" t="str">
            <v>31214190-7</v>
          </cell>
        </row>
        <row r="2169">
          <cell r="A2169" t="str">
            <v>31214200-1</v>
          </cell>
        </row>
        <row r="2170">
          <cell r="A2170" t="str">
            <v>31214300-2</v>
          </cell>
        </row>
        <row r="2171">
          <cell r="A2171" t="str">
            <v>31214400-3</v>
          </cell>
        </row>
        <row r="2172">
          <cell r="A2172" t="str">
            <v>31214500-4</v>
          </cell>
        </row>
        <row r="2173">
          <cell r="A2173" t="str">
            <v>31214510-7</v>
          </cell>
        </row>
        <row r="2174">
          <cell r="A2174" t="str">
            <v>31214520-0</v>
          </cell>
        </row>
        <row r="2175">
          <cell r="A2175" t="str">
            <v>31215000-6</v>
          </cell>
        </row>
        <row r="2176">
          <cell r="A2176" t="str">
            <v>31216000-3</v>
          </cell>
        </row>
        <row r="2177">
          <cell r="A2177" t="str">
            <v>31216100-4</v>
          </cell>
        </row>
        <row r="2178">
          <cell r="A2178" t="str">
            <v>31216200-5</v>
          </cell>
        </row>
        <row r="2179">
          <cell r="A2179" t="str">
            <v>31217000-0</v>
          </cell>
        </row>
        <row r="2180">
          <cell r="A2180" t="str">
            <v>31218000-7</v>
          </cell>
        </row>
        <row r="2181">
          <cell r="A2181" t="str">
            <v>31219000-4</v>
          </cell>
        </row>
        <row r="2182">
          <cell r="A2182" t="str">
            <v>31220000-4</v>
          </cell>
        </row>
        <row r="2183">
          <cell r="A2183" t="str">
            <v>31221000-1</v>
          </cell>
        </row>
        <row r="2184">
          <cell r="A2184" t="str">
            <v>31221100-2</v>
          </cell>
        </row>
        <row r="2185">
          <cell r="A2185" t="str">
            <v>31221200-3</v>
          </cell>
        </row>
        <row r="2186">
          <cell r="A2186" t="str">
            <v>31221300-4</v>
          </cell>
        </row>
        <row r="2187">
          <cell r="A2187" t="str">
            <v>31221400-5</v>
          </cell>
        </row>
        <row r="2188">
          <cell r="A2188" t="str">
            <v>31221500-6</v>
          </cell>
        </row>
        <row r="2189">
          <cell r="A2189" t="str">
            <v>31221600-7</v>
          </cell>
        </row>
        <row r="2190">
          <cell r="A2190" t="str">
            <v>31221700-8</v>
          </cell>
        </row>
        <row r="2191">
          <cell r="A2191" t="str">
            <v>31223000-5</v>
          </cell>
        </row>
        <row r="2192">
          <cell r="A2192" t="str">
            <v>31224000-2</v>
          </cell>
        </row>
        <row r="2193">
          <cell r="A2193" t="str">
            <v>31224100-3</v>
          </cell>
        </row>
        <row r="2194">
          <cell r="A2194" t="str">
            <v>31224200-4</v>
          </cell>
        </row>
        <row r="2195">
          <cell r="A2195" t="str">
            <v>31224300-5</v>
          </cell>
        </row>
        <row r="2196">
          <cell r="A2196" t="str">
            <v>31224400-6</v>
          </cell>
        </row>
        <row r="2197">
          <cell r="A2197" t="str">
            <v>31224500-7</v>
          </cell>
        </row>
        <row r="2198">
          <cell r="A2198" t="str">
            <v>31224600-8</v>
          </cell>
        </row>
        <row r="2199">
          <cell r="A2199" t="str">
            <v>31224700-9</v>
          </cell>
        </row>
        <row r="2200">
          <cell r="A2200" t="str">
            <v>31224800-0</v>
          </cell>
        </row>
        <row r="2201">
          <cell r="A2201" t="str">
            <v>31224810-3</v>
          </cell>
        </row>
        <row r="2202">
          <cell r="A2202" t="str">
            <v>31230000-7</v>
          </cell>
        </row>
        <row r="2203">
          <cell r="A2203" t="str">
            <v>31300000-9</v>
          </cell>
        </row>
        <row r="2204">
          <cell r="A2204" t="str">
            <v>31310000-2</v>
          </cell>
        </row>
        <row r="2205">
          <cell r="A2205" t="str">
            <v>31311000-9</v>
          </cell>
        </row>
        <row r="2206">
          <cell r="A2206" t="str">
            <v>31320000-5</v>
          </cell>
        </row>
        <row r="2207">
          <cell r="A2207" t="str">
            <v>31321000-2</v>
          </cell>
        </row>
        <row r="2208">
          <cell r="A2208" t="str">
            <v>31321100-3</v>
          </cell>
        </row>
        <row r="2209">
          <cell r="A2209" t="str">
            <v>31321200-4</v>
          </cell>
        </row>
        <row r="2210">
          <cell r="A2210" t="str">
            <v>31321210-7</v>
          </cell>
        </row>
        <row r="2211">
          <cell r="A2211" t="str">
            <v>31321220-0</v>
          </cell>
        </row>
        <row r="2212">
          <cell r="A2212" t="str">
            <v>31321300-5</v>
          </cell>
        </row>
        <row r="2213">
          <cell r="A2213" t="str">
            <v>31321400-6</v>
          </cell>
        </row>
        <row r="2214">
          <cell r="A2214" t="str">
            <v>31321500-7</v>
          </cell>
        </row>
        <row r="2215">
          <cell r="A2215" t="str">
            <v>31321600-8</v>
          </cell>
        </row>
        <row r="2216">
          <cell r="A2216" t="str">
            <v>31321700-9</v>
          </cell>
        </row>
        <row r="2217">
          <cell r="A2217" t="str">
            <v>31330000-8</v>
          </cell>
        </row>
        <row r="2218">
          <cell r="A2218" t="str">
            <v>31340000-1</v>
          </cell>
        </row>
        <row r="2219">
          <cell r="A2219" t="str">
            <v>31341000-8</v>
          </cell>
        </row>
        <row r="2220">
          <cell r="A2220" t="str">
            <v>31342000-5</v>
          </cell>
        </row>
        <row r="2221">
          <cell r="A2221" t="str">
            <v>31343000-2</v>
          </cell>
        </row>
        <row r="2222">
          <cell r="A2222" t="str">
            <v>31344000-9</v>
          </cell>
        </row>
        <row r="2223">
          <cell r="A2223" t="str">
            <v>31350000-4</v>
          </cell>
        </row>
        <row r="2224">
          <cell r="A2224" t="str">
            <v>31351000-1</v>
          </cell>
        </row>
        <row r="2225">
          <cell r="A2225" t="str">
            <v>31400000-0</v>
          </cell>
        </row>
        <row r="2226">
          <cell r="A2226" t="str">
            <v>31410000-3</v>
          </cell>
        </row>
        <row r="2227">
          <cell r="A2227" t="str">
            <v>31411000-0</v>
          </cell>
        </row>
        <row r="2228">
          <cell r="A2228" t="str">
            <v>31420000-6</v>
          </cell>
        </row>
        <row r="2229">
          <cell r="A2229" t="str">
            <v>31421000-3</v>
          </cell>
        </row>
        <row r="2230">
          <cell r="A2230" t="str">
            <v>31422000-0</v>
          </cell>
        </row>
        <row r="2231">
          <cell r="A2231" t="str">
            <v>31430000-9</v>
          </cell>
        </row>
        <row r="2232">
          <cell r="A2232" t="str">
            <v>31431000-6</v>
          </cell>
        </row>
        <row r="2233">
          <cell r="A2233" t="str">
            <v>31432000-3</v>
          </cell>
        </row>
        <row r="2234">
          <cell r="A2234" t="str">
            <v>31433000-0</v>
          </cell>
        </row>
        <row r="2235">
          <cell r="A2235" t="str">
            <v>31434000-7</v>
          </cell>
        </row>
        <row r="2236">
          <cell r="A2236" t="str">
            <v>31440000-2</v>
          </cell>
        </row>
        <row r="2237">
          <cell r="A2237" t="str">
            <v>31500000-1</v>
          </cell>
        </row>
        <row r="2238">
          <cell r="A2238" t="str">
            <v>31510000-4</v>
          </cell>
        </row>
        <row r="2239">
          <cell r="A2239" t="str">
            <v>31511000-1</v>
          </cell>
        </row>
        <row r="2240">
          <cell r="A2240" t="str">
            <v>31512000-8</v>
          </cell>
        </row>
        <row r="2241">
          <cell r="A2241" t="str">
            <v>31512100-9</v>
          </cell>
        </row>
        <row r="2242">
          <cell r="A2242" t="str">
            <v>31512200-0</v>
          </cell>
        </row>
        <row r="2243">
          <cell r="A2243" t="str">
            <v>31512300-1</v>
          </cell>
        </row>
        <row r="2244">
          <cell r="A2244" t="str">
            <v>31514000-2</v>
          </cell>
        </row>
        <row r="2245">
          <cell r="A2245" t="str">
            <v>31515000-9</v>
          </cell>
        </row>
        <row r="2246">
          <cell r="A2246" t="str">
            <v>31516000-6</v>
          </cell>
        </row>
        <row r="2247">
          <cell r="A2247" t="str">
            <v>31517000-3</v>
          </cell>
        </row>
        <row r="2248">
          <cell r="A2248" t="str">
            <v>31518000-0</v>
          </cell>
        </row>
        <row r="2249">
          <cell r="A2249" t="str">
            <v>31518100-1</v>
          </cell>
        </row>
        <row r="2250">
          <cell r="A2250" t="str">
            <v>31518200-2</v>
          </cell>
        </row>
        <row r="2251">
          <cell r="A2251" t="str">
            <v>31518210-5</v>
          </cell>
        </row>
        <row r="2252">
          <cell r="A2252" t="str">
            <v>31518220-8</v>
          </cell>
        </row>
        <row r="2253">
          <cell r="A2253" t="str">
            <v>31518300-3</v>
          </cell>
        </row>
        <row r="2254">
          <cell r="A2254" t="str">
            <v>31518500-5</v>
          </cell>
        </row>
        <row r="2255">
          <cell r="A2255" t="str">
            <v>31518600-6</v>
          </cell>
        </row>
        <row r="2256">
          <cell r="A2256" t="str">
            <v>31519000-7</v>
          </cell>
        </row>
        <row r="2257">
          <cell r="A2257" t="str">
            <v>31519100-8</v>
          </cell>
        </row>
        <row r="2258">
          <cell r="A2258" t="str">
            <v>31519200-9</v>
          </cell>
        </row>
        <row r="2259">
          <cell r="A2259" t="str">
            <v>31520000-7</v>
          </cell>
        </row>
        <row r="2260">
          <cell r="A2260" t="str">
            <v>31521000-4</v>
          </cell>
        </row>
        <row r="2261">
          <cell r="A2261" t="str">
            <v>31521100-5</v>
          </cell>
        </row>
        <row r="2262">
          <cell r="A2262" t="str">
            <v>31521200-6</v>
          </cell>
        </row>
        <row r="2263">
          <cell r="A2263" t="str">
            <v>31521300-7</v>
          </cell>
        </row>
        <row r="2264">
          <cell r="A2264" t="str">
            <v>31521310-0</v>
          </cell>
        </row>
        <row r="2265">
          <cell r="A2265" t="str">
            <v>31521320-3</v>
          </cell>
        </row>
        <row r="2266">
          <cell r="A2266" t="str">
            <v>31521330-6</v>
          </cell>
        </row>
        <row r="2267">
          <cell r="A2267" t="str">
            <v>31522000-1</v>
          </cell>
        </row>
        <row r="2268">
          <cell r="A2268" t="str">
            <v>31523000-8</v>
          </cell>
        </row>
        <row r="2269">
          <cell r="A2269" t="str">
            <v>31523100-9</v>
          </cell>
        </row>
        <row r="2270">
          <cell r="A2270" t="str">
            <v>31523200-0</v>
          </cell>
        </row>
        <row r="2271">
          <cell r="A2271" t="str">
            <v>31523300-1</v>
          </cell>
        </row>
        <row r="2272">
          <cell r="A2272" t="str">
            <v>31524000-5</v>
          </cell>
        </row>
        <row r="2273">
          <cell r="A2273" t="str">
            <v>31524100-6</v>
          </cell>
        </row>
        <row r="2274">
          <cell r="A2274" t="str">
            <v>31524110-9</v>
          </cell>
        </row>
        <row r="2275">
          <cell r="A2275" t="str">
            <v>31524120-2</v>
          </cell>
        </row>
        <row r="2276">
          <cell r="A2276" t="str">
            <v>31524200-7</v>
          </cell>
        </row>
        <row r="2277">
          <cell r="A2277" t="str">
            <v>31524210-0</v>
          </cell>
        </row>
        <row r="2278">
          <cell r="A2278" t="str">
            <v>31527000-6</v>
          </cell>
        </row>
        <row r="2279">
          <cell r="A2279" t="str">
            <v>31527200-8</v>
          </cell>
        </row>
        <row r="2280">
          <cell r="A2280" t="str">
            <v>31527210-1</v>
          </cell>
        </row>
        <row r="2281">
          <cell r="A2281" t="str">
            <v>31527260-6</v>
          </cell>
        </row>
        <row r="2282">
          <cell r="A2282" t="str">
            <v>31527270-9</v>
          </cell>
        </row>
        <row r="2283">
          <cell r="A2283" t="str">
            <v>31527300-9</v>
          </cell>
        </row>
        <row r="2284">
          <cell r="A2284" t="str">
            <v>31527400-0</v>
          </cell>
        </row>
        <row r="2285">
          <cell r="A2285" t="str">
            <v>31530000-0</v>
          </cell>
        </row>
        <row r="2286">
          <cell r="A2286" t="str">
            <v>31531000-7</v>
          </cell>
        </row>
        <row r="2287">
          <cell r="A2287" t="str">
            <v>31531100-8</v>
          </cell>
        </row>
        <row r="2288">
          <cell r="A2288" t="str">
            <v>31532000-4</v>
          </cell>
        </row>
        <row r="2289">
          <cell r="A2289" t="str">
            <v>31532100-5</v>
          </cell>
        </row>
        <row r="2290">
          <cell r="A2290" t="str">
            <v>31532110-8</v>
          </cell>
        </row>
        <row r="2291">
          <cell r="A2291" t="str">
            <v>31532120-1</v>
          </cell>
        </row>
        <row r="2292">
          <cell r="A2292" t="str">
            <v>31532200-6</v>
          </cell>
        </row>
        <row r="2293">
          <cell r="A2293" t="str">
            <v>31532210-9</v>
          </cell>
        </row>
        <row r="2294">
          <cell r="A2294" t="str">
            <v>31532300-7</v>
          </cell>
        </row>
        <row r="2295">
          <cell r="A2295" t="str">
            <v>31532310-0</v>
          </cell>
        </row>
        <row r="2296">
          <cell r="A2296" t="str">
            <v>31532400-8</v>
          </cell>
        </row>
        <row r="2297">
          <cell r="A2297" t="str">
            <v>31532500-9</v>
          </cell>
        </row>
        <row r="2298">
          <cell r="A2298" t="str">
            <v>31532510-2</v>
          </cell>
        </row>
        <row r="2299">
          <cell r="A2299" t="str">
            <v>31532600-0</v>
          </cell>
        </row>
        <row r="2300">
          <cell r="A2300" t="str">
            <v>31532610-3</v>
          </cell>
        </row>
        <row r="2301">
          <cell r="A2301" t="str">
            <v>31532700-1</v>
          </cell>
        </row>
        <row r="2302">
          <cell r="A2302" t="str">
            <v>31532800-2</v>
          </cell>
        </row>
        <row r="2303">
          <cell r="A2303" t="str">
            <v>31532900-3</v>
          </cell>
        </row>
        <row r="2304">
          <cell r="A2304" t="str">
            <v>31532910-6</v>
          </cell>
        </row>
        <row r="2305">
          <cell r="A2305" t="str">
            <v>31532920-9</v>
          </cell>
        </row>
        <row r="2306">
          <cell r="A2306" t="str">
            <v>31600000-2</v>
          </cell>
        </row>
        <row r="2307">
          <cell r="A2307" t="str">
            <v>31610000-5</v>
          </cell>
        </row>
        <row r="2308">
          <cell r="A2308" t="str">
            <v>31611000-2</v>
          </cell>
        </row>
        <row r="2309">
          <cell r="A2309" t="str">
            <v>31612000-9</v>
          </cell>
        </row>
        <row r="2310">
          <cell r="A2310" t="str">
            <v>31612200-1</v>
          </cell>
        </row>
        <row r="2311">
          <cell r="A2311" t="str">
            <v>31612300-2</v>
          </cell>
        </row>
        <row r="2312">
          <cell r="A2312" t="str">
            <v>31612310-5</v>
          </cell>
        </row>
        <row r="2313">
          <cell r="A2313" t="str">
            <v>31620000-8</v>
          </cell>
        </row>
        <row r="2314">
          <cell r="A2314" t="str">
            <v>31625000-3</v>
          </cell>
        </row>
        <row r="2315">
          <cell r="A2315" t="str">
            <v>31625100-4</v>
          </cell>
        </row>
        <row r="2316">
          <cell r="A2316" t="str">
            <v>31625200-5</v>
          </cell>
        </row>
        <row r="2317">
          <cell r="A2317" t="str">
            <v>31625300-6</v>
          </cell>
        </row>
        <row r="2318">
          <cell r="A2318" t="str">
            <v>31630000-1</v>
          </cell>
        </row>
        <row r="2319">
          <cell r="A2319" t="str">
            <v>31640000-4</v>
          </cell>
        </row>
        <row r="2320">
          <cell r="A2320" t="str">
            <v>31642000-8</v>
          </cell>
        </row>
        <row r="2321">
          <cell r="A2321" t="str">
            <v>31642100-9</v>
          </cell>
        </row>
        <row r="2322">
          <cell r="A2322" t="str">
            <v>31642200-0</v>
          </cell>
        </row>
        <row r="2323">
          <cell r="A2323" t="str">
            <v>31642300-1</v>
          </cell>
        </row>
        <row r="2324">
          <cell r="A2324" t="str">
            <v>31642400-2</v>
          </cell>
        </row>
        <row r="2325">
          <cell r="A2325" t="str">
            <v>31642500-3</v>
          </cell>
        </row>
        <row r="2326">
          <cell r="A2326" t="str">
            <v>31643000-5</v>
          </cell>
        </row>
        <row r="2327">
          <cell r="A2327" t="str">
            <v>31643100-6</v>
          </cell>
        </row>
        <row r="2328">
          <cell r="A2328" t="str">
            <v>31644000-2</v>
          </cell>
        </row>
        <row r="2329">
          <cell r="A2329" t="str">
            <v>31645000-9</v>
          </cell>
        </row>
        <row r="2330">
          <cell r="A2330" t="str">
            <v>31650000-7</v>
          </cell>
        </row>
        <row r="2331">
          <cell r="A2331" t="str">
            <v>31651000-4</v>
          </cell>
        </row>
        <row r="2332">
          <cell r="A2332" t="str">
            <v>31660000-0</v>
          </cell>
        </row>
        <row r="2333">
          <cell r="A2333" t="str">
            <v>31670000-3</v>
          </cell>
        </row>
        <row r="2334">
          <cell r="A2334" t="str">
            <v>31671000-0</v>
          </cell>
        </row>
        <row r="2335">
          <cell r="A2335" t="str">
            <v>31671100-1</v>
          </cell>
        </row>
        <row r="2336">
          <cell r="A2336" t="str">
            <v>31671200-2</v>
          </cell>
        </row>
        <row r="2337">
          <cell r="A2337" t="str">
            <v>31680000-6</v>
          </cell>
        </row>
        <row r="2338">
          <cell r="A2338" t="str">
            <v>31681000-3</v>
          </cell>
        </row>
        <row r="2339">
          <cell r="A2339" t="str">
            <v>31681100-4</v>
          </cell>
        </row>
        <row r="2340">
          <cell r="A2340" t="str">
            <v>31681200-5</v>
          </cell>
        </row>
        <row r="2341">
          <cell r="A2341" t="str">
            <v>31681300-6</v>
          </cell>
        </row>
        <row r="2342">
          <cell r="A2342" t="str">
            <v>31681400-7</v>
          </cell>
        </row>
        <row r="2343">
          <cell r="A2343" t="str">
            <v>31681410-0</v>
          </cell>
        </row>
        <row r="2344">
          <cell r="A2344" t="str">
            <v>31681500-8</v>
          </cell>
        </row>
        <row r="2345">
          <cell r="A2345" t="str">
            <v>31682000-0</v>
          </cell>
        </row>
        <row r="2346">
          <cell r="A2346" t="str">
            <v>31682100-1</v>
          </cell>
        </row>
        <row r="2347">
          <cell r="A2347" t="str">
            <v>31682110-4</v>
          </cell>
        </row>
        <row r="2348">
          <cell r="A2348" t="str">
            <v>31682200-2</v>
          </cell>
        </row>
        <row r="2349">
          <cell r="A2349" t="str">
            <v>31682210-5</v>
          </cell>
        </row>
        <row r="2350">
          <cell r="A2350" t="str">
            <v>31682220-8</v>
          </cell>
        </row>
        <row r="2351">
          <cell r="A2351" t="str">
            <v>31682230-1</v>
          </cell>
        </row>
        <row r="2352">
          <cell r="A2352" t="str">
            <v>31682300-3</v>
          </cell>
        </row>
        <row r="2353">
          <cell r="A2353" t="str">
            <v>31682310-6</v>
          </cell>
        </row>
        <row r="2354">
          <cell r="A2354" t="str">
            <v>31682400-4</v>
          </cell>
        </row>
        <row r="2355">
          <cell r="A2355" t="str">
            <v>31682410-7</v>
          </cell>
        </row>
        <row r="2356">
          <cell r="A2356" t="str">
            <v>31682500-5</v>
          </cell>
        </row>
        <row r="2357">
          <cell r="A2357" t="str">
            <v>31682510-8</v>
          </cell>
        </row>
        <row r="2358">
          <cell r="A2358" t="str">
            <v>31682520-1</v>
          </cell>
        </row>
        <row r="2359">
          <cell r="A2359" t="str">
            <v>31682530-4</v>
          </cell>
        </row>
        <row r="2360">
          <cell r="A2360" t="str">
            <v>31682540-7</v>
          </cell>
        </row>
        <row r="2361">
          <cell r="A2361" t="str">
            <v>31700000-3</v>
          </cell>
        </row>
        <row r="2362">
          <cell r="A2362" t="str">
            <v>31710000-6</v>
          </cell>
        </row>
        <row r="2363">
          <cell r="A2363" t="str">
            <v>31711000-3</v>
          </cell>
        </row>
        <row r="2364">
          <cell r="A2364" t="str">
            <v>31711100-4</v>
          </cell>
        </row>
        <row r="2365">
          <cell r="A2365" t="str">
            <v>31711110-7</v>
          </cell>
        </row>
        <row r="2366">
          <cell r="A2366" t="str">
            <v>31711120-0</v>
          </cell>
        </row>
        <row r="2367">
          <cell r="A2367" t="str">
            <v>31711130-3</v>
          </cell>
        </row>
        <row r="2368">
          <cell r="A2368" t="str">
            <v>31711131-0</v>
          </cell>
        </row>
        <row r="2369">
          <cell r="A2369" t="str">
            <v>31711140-6</v>
          </cell>
        </row>
        <row r="2370">
          <cell r="A2370" t="str">
            <v>31711150-9</v>
          </cell>
        </row>
        <row r="2371">
          <cell r="A2371" t="str">
            <v>31711151-6</v>
          </cell>
        </row>
        <row r="2372">
          <cell r="A2372" t="str">
            <v>31711152-3</v>
          </cell>
        </row>
        <row r="2373">
          <cell r="A2373" t="str">
            <v>31711154-0</v>
          </cell>
        </row>
        <row r="2374">
          <cell r="A2374" t="str">
            <v>31711155-7</v>
          </cell>
        </row>
        <row r="2375">
          <cell r="A2375" t="str">
            <v>31711200-5</v>
          </cell>
        </row>
        <row r="2376">
          <cell r="A2376" t="str">
            <v>31711300-6</v>
          </cell>
        </row>
        <row r="2377">
          <cell r="A2377" t="str">
            <v>31711310-9</v>
          </cell>
        </row>
        <row r="2378">
          <cell r="A2378" t="str">
            <v>31711400-7</v>
          </cell>
        </row>
        <row r="2379">
          <cell r="A2379" t="str">
            <v>31711410-0</v>
          </cell>
        </row>
        <row r="2380">
          <cell r="A2380" t="str">
            <v>31711411-7</v>
          </cell>
        </row>
        <row r="2381">
          <cell r="A2381" t="str">
            <v>31711420-3</v>
          </cell>
        </row>
        <row r="2382">
          <cell r="A2382" t="str">
            <v>31711421-0</v>
          </cell>
        </row>
        <row r="2383">
          <cell r="A2383" t="str">
            <v>31711422-7</v>
          </cell>
        </row>
        <row r="2384">
          <cell r="A2384" t="str">
            <v>31711423-4</v>
          </cell>
        </row>
        <row r="2385">
          <cell r="A2385" t="str">
            <v>31711424-1</v>
          </cell>
        </row>
        <row r="2386">
          <cell r="A2386" t="str">
            <v>31711430-6</v>
          </cell>
        </row>
        <row r="2387">
          <cell r="A2387" t="str">
            <v>31711440-9</v>
          </cell>
        </row>
        <row r="2388">
          <cell r="A2388" t="str">
            <v>31711500-8</v>
          </cell>
        </row>
        <row r="2389">
          <cell r="A2389" t="str">
            <v>31711510-1</v>
          </cell>
        </row>
        <row r="2390">
          <cell r="A2390" t="str">
            <v>31711520-4</v>
          </cell>
        </row>
        <row r="2391">
          <cell r="A2391" t="str">
            <v>31711530-7</v>
          </cell>
        </row>
        <row r="2392">
          <cell r="A2392" t="str">
            <v>31712000-0</v>
          </cell>
        </row>
        <row r="2393">
          <cell r="A2393" t="str">
            <v>31712100-1</v>
          </cell>
        </row>
        <row r="2394">
          <cell r="A2394" t="str">
            <v>31712110-4</v>
          </cell>
        </row>
        <row r="2395">
          <cell r="A2395" t="str">
            <v>31712111-1</v>
          </cell>
        </row>
        <row r="2396">
          <cell r="A2396" t="str">
            <v>31712112-8</v>
          </cell>
        </row>
        <row r="2397">
          <cell r="A2397" t="str">
            <v>31712113-5</v>
          </cell>
        </row>
        <row r="2398">
          <cell r="A2398" t="str">
            <v>31712114-2</v>
          </cell>
        </row>
        <row r="2399">
          <cell r="A2399" t="str">
            <v>31712115-9</v>
          </cell>
        </row>
        <row r="2400">
          <cell r="A2400" t="str">
            <v>31712116-6</v>
          </cell>
        </row>
        <row r="2401">
          <cell r="A2401" t="str">
            <v>31712117-3</v>
          </cell>
        </row>
        <row r="2402">
          <cell r="A2402" t="str">
            <v>31712118-0</v>
          </cell>
        </row>
        <row r="2403">
          <cell r="A2403" t="str">
            <v>31712119-7</v>
          </cell>
        </row>
        <row r="2404">
          <cell r="A2404" t="str">
            <v>31712200-2</v>
          </cell>
        </row>
        <row r="2405">
          <cell r="A2405" t="str">
            <v>31712300-3</v>
          </cell>
        </row>
        <row r="2406">
          <cell r="A2406" t="str">
            <v>31712310-6</v>
          </cell>
        </row>
        <row r="2407">
          <cell r="A2407" t="str">
            <v>31712320-9</v>
          </cell>
        </row>
        <row r="2408">
          <cell r="A2408" t="str">
            <v>31712330-2</v>
          </cell>
        </row>
        <row r="2409">
          <cell r="A2409" t="str">
            <v>31712331-9</v>
          </cell>
        </row>
        <row r="2410">
          <cell r="A2410" t="str">
            <v>31712332-6</v>
          </cell>
        </row>
        <row r="2411">
          <cell r="A2411" t="str">
            <v>31712333-3</v>
          </cell>
        </row>
        <row r="2412">
          <cell r="A2412" t="str">
            <v>31712334-0</v>
          </cell>
        </row>
        <row r="2413">
          <cell r="A2413" t="str">
            <v>31712335-7</v>
          </cell>
        </row>
        <row r="2414">
          <cell r="A2414" t="str">
            <v>31712336-4</v>
          </cell>
        </row>
        <row r="2415">
          <cell r="A2415" t="str">
            <v>31712340-5</v>
          </cell>
        </row>
        <row r="2416">
          <cell r="A2416" t="str">
            <v>31712341-2</v>
          </cell>
        </row>
        <row r="2417">
          <cell r="A2417" t="str">
            <v>31712342-9</v>
          </cell>
        </row>
        <row r="2418">
          <cell r="A2418" t="str">
            <v>31712343-6</v>
          </cell>
        </row>
        <row r="2419">
          <cell r="A2419" t="str">
            <v>31712344-3</v>
          </cell>
        </row>
        <row r="2420">
          <cell r="A2420" t="str">
            <v>31712345-0</v>
          </cell>
        </row>
        <row r="2421">
          <cell r="A2421" t="str">
            <v>31712346-7</v>
          </cell>
        </row>
        <row r="2422">
          <cell r="A2422" t="str">
            <v>31712347-4</v>
          </cell>
        </row>
        <row r="2423">
          <cell r="A2423" t="str">
            <v>31712348-1</v>
          </cell>
        </row>
        <row r="2424">
          <cell r="A2424" t="str">
            <v>31712349-8</v>
          </cell>
        </row>
        <row r="2425">
          <cell r="A2425" t="str">
            <v>31712350-8</v>
          </cell>
        </row>
        <row r="2426">
          <cell r="A2426" t="str">
            <v>31712351-5</v>
          </cell>
        </row>
        <row r="2427">
          <cell r="A2427" t="str">
            <v>31712352-2</v>
          </cell>
        </row>
        <row r="2428">
          <cell r="A2428" t="str">
            <v>31712353-9</v>
          </cell>
        </row>
        <row r="2429">
          <cell r="A2429" t="str">
            <v>31712354-6</v>
          </cell>
        </row>
        <row r="2430">
          <cell r="A2430" t="str">
            <v>31712355-3</v>
          </cell>
        </row>
        <row r="2431">
          <cell r="A2431" t="str">
            <v>31712356-0</v>
          </cell>
        </row>
        <row r="2432">
          <cell r="A2432" t="str">
            <v>31712357-7</v>
          </cell>
        </row>
        <row r="2433">
          <cell r="A2433" t="str">
            <v>31712358-4</v>
          </cell>
        </row>
        <row r="2434">
          <cell r="A2434" t="str">
            <v>31712359-1</v>
          </cell>
        </row>
        <row r="2435">
          <cell r="A2435" t="str">
            <v>31712360-1</v>
          </cell>
        </row>
        <row r="2436">
          <cell r="A2436" t="str">
            <v>31720000-9</v>
          </cell>
        </row>
        <row r="2437">
          <cell r="A2437" t="str">
            <v>31730000-2</v>
          </cell>
        </row>
        <row r="2438">
          <cell r="A2438" t="str">
            <v>31731000-9</v>
          </cell>
        </row>
        <row r="2439">
          <cell r="A2439" t="str">
            <v>31731100-0</v>
          </cell>
        </row>
        <row r="2440">
          <cell r="A2440" t="str">
            <v>32200000-5</v>
          </cell>
        </row>
        <row r="2441">
          <cell r="A2441" t="str">
            <v>32210000-8</v>
          </cell>
        </row>
        <row r="2442">
          <cell r="A2442" t="str">
            <v>32211000-5</v>
          </cell>
        </row>
        <row r="2443">
          <cell r="A2443" t="str">
            <v>32220000-1</v>
          </cell>
        </row>
        <row r="2444">
          <cell r="A2444" t="str">
            <v>32221000-8</v>
          </cell>
        </row>
        <row r="2445">
          <cell r="A2445" t="str">
            <v>32222000-5</v>
          </cell>
        </row>
        <row r="2446">
          <cell r="A2446" t="str">
            <v>32223000-2</v>
          </cell>
        </row>
        <row r="2447">
          <cell r="A2447" t="str">
            <v>32224000-9</v>
          </cell>
        </row>
        <row r="2448">
          <cell r="A2448" t="str">
            <v>32230000-4</v>
          </cell>
        </row>
        <row r="2449">
          <cell r="A2449" t="str">
            <v>32231000-1</v>
          </cell>
        </row>
        <row r="2450">
          <cell r="A2450" t="str">
            <v>32232000-8</v>
          </cell>
        </row>
        <row r="2451">
          <cell r="A2451" t="str">
            <v>32233000-5</v>
          </cell>
        </row>
        <row r="2452">
          <cell r="A2452" t="str">
            <v>32234000-2</v>
          </cell>
        </row>
        <row r="2453">
          <cell r="A2453" t="str">
            <v>32235000-9</v>
          </cell>
        </row>
        <row r="2454">
          <cell r="A2454" t="str">
            <v>32236000-6</v>
          </cell>
        </row>
        <row r="2455">
          <cell r="A2455" t="str">
            <v>32237000-3</v>
          </cell>
        </row>
        <row r="2456">
          <cell r="A2456" t="str">
            <v>32240000-7</v>
          </cell>
        </row>
        <row r="2457">
          <cell r="A2457" t="str">
            <v>32250000-0</v>
          </cell>
        </row>
        <row r="2458">
          <cell r="A2458" t="str">
            <v>32251000-7</v>
          </cell>
        </row>
        <row r="2459">
          <cell r="A2459" t="str">
            <v>32251100-8</v>
          </cell>
        </row>
        <row r="2460">
          <cell r="A2460" t="str">
            <v>32252000-4</v>
          </cell>
        </row>
        <row r="2461">
          <cell r="A2461" t="str">
            <v>32252100-5</v>
          </cell>
        </row>
        <row r="2462">
          <cell r="A2462" t="str">
            <v>32252110-8</v>
          </cell>
        </row>
        <row r="2463">
          <cell r="A2463" t="str">
            <v>32260000-3</v>
          </cell>
        </row>
        <row r="2464">
          <cell r="A2464" t="str">
            <v>32270000-6</v>
          </cell>
        </row>
        <row r="2465">
          <cell r="A2465" t="str">
            <v>32300000-6</v>
          </cell>
        </row>
        <row r="2466">
          <cell r="A2466" t="str">
            <v>32310000-9</v>
          </cell>
        </row>
        <row r="2467">
          <cell r="A2467" t="str">
            <v>32320000-2</v>
          </cell>
        </row>
        <row r="2468">
          <cell r="A2468" t="str">
            <v>32321000-9</v>
          </cell>
        </row>
        <row r="2469">
          <cell r="A2469" t="str">
            <v>32321100-0</v>
          </cell>
        </row>
        <row r="2470">
          <cell r="A2470" t="str">
            <v>32321200-1</v>
          </cell>
        </row>
        <row r="2471">
          <cell r="A2471" t="str">
            <v>32321300-2</v>
          </cell>
        </row>
        <row r="2472">
          <cell r="A2472" t="str">
            <v>32322000-6</v>
          </cell>
        </row>
        <row r="2473">
          <cell r="A2473" t="str">
            <v>32323000-3</v>
          </cell>
        </row>
        <row r="2474">
          <cell r="A2474" t="str">
            <v>32323100-4</v>
          </cell>
        </row>
        <row r="2475">
          <cell r="A2475" t="str">
            <v>32323200-5</v>
          </cell>
        </row>
        <row r="2476">
          <cell r="A2476" t="str">
            <v>32323300-6</v>
          </cell>
        </row>
        <row r="2477">
          <cell r="A2477" t="str">
            <v>32323400-7</v>
          </cell>
        </row>
        <row r="2478">
          <cell r="A2478" t="str">
            <v>32323500-8</v>
          </cell>
        </row>
        <row r="2479">
          <cell r="A2479" t="str">
            <v>32324000-0</v>
          </cell>
        </row>
        <row r="2480">
          <cell r="A2480" t="str">
            <v>32324100-1</v>
          </cell>
        </row>
        <row r="2481">
          <cell r="A2481" t="str">
            <v>32324200-2</v>
          </cell>
        </row>
        <row r="2482">
          <cell r="A2482" t="str">
            <v>32324300-3</v>
          </cell>
        </row>
        <row r="2483">
          <cell r="A2483" t="str">
            <v>32324310-6</v>
          </cell>
        </row>
        <row r="2484">
          <cell r="A2484" t="str">
            <v>32324400-4</v>
          </cell>
        </row>
        <row r="2485">
          <cell r="A2485" t="str">
            <v>32324500-5</v>
          </cell>
        </row>
        <row r="2486">
          <cell r="A2486" t="str">
            <v>32324600-6</v>
          </cell>
        </row>
        <row r="2487">
          <cell r="A2487" t="str">
            <v>32330000-5</v>
          </cell>
        </row>
        <row r="2488">
          <cell r="A2488" t="str">
            <v>32331000-2</v>
          </cell>
        </row>
        <row r="2489">
          <cell r="A2489" t="str">
            <v>32331100-3</v>
          </cell>
        </row>
        <row r="2490">
          <cell r="A2490" t="str">
            <v>32331200-4</v>
          </cell>
        </row>
        <row r="2491">
          <cell r="A2491" t="str">
            <v>32331300-5</v>
          </cell>
        </row>
        <row r="2492">
          <cell r="A2492" t="str">
            <v>32331500-7</v>
          </cell>
        </row>
        <row r="2493">
          <cell r="A2493" t="str">
            <v>32331600-8</v>
          </cell>
        </row>
        <row r="2494">
          <cell r="A2494" t="str">
            <v>32332000-9</v>
          </cell>
        </row>
        <row r="2495">
          <cell r="A2495" t="str">
            <v>32332100-0</v>
          </cell>
        </row>
        <row r="2496">
          <cell r="A2496" t="str">
            <v>32332200-1</v>
          </cell>
        </row>
        <row r="2497">
          <cell r="A2497" t="str">
            <v>32332300-2</v>
          </cell>
        </row>
        <row r="2498">
          <cell r="A2498" t="str">
            <v>32333000-6</v>
          </cell>
        </row>
        <row r="2499">
          <cell r="A2499" t="str">
            <v>32333100-7</v>
          </cell>
        </row>
        <row r="2500">
          <cell r="A2500" t="str">
            <v>32333200-8</v>
          </cell>
        </row>
        <row r="2501">
          <cell r="A2501" t="str">
            <v>32333300-9</v>
          </cell>
        </row>
        <row r="2502">
          <cell r="A2502" t="str">
            <v>32333400-0</v>
          </cell>
        </row>
        <row r="2503">
          <cell r="A2503" t="str">
            <v>32340000-8</v>
          </cell>
        </row>
        <row r="2504">
          <cell r="A2504" t="str">
            <v>32341000-5</v>
          </cell>
        </row>
        <row r="2505">
          <cell r="A2505" t="str">
            <v>32342000-2</v>
          </cell>
        </row>
        <row r="2506">
          <cell r="A2506" t="str">
            <v>32342100-3</v>
          </cell>
        </row>
        <row r="2507">
          <cell r="A2507" t="str">
            <v>32342200-4</v>
          </cell>
        </row>
        <row r="2508">
          <cell r="A2508" t="str">
            <v>32342300-5</v>
          </cell>
        </row>
        <row r="2509">
          <cell r="A2509" t="str">
            <v>32342400-6</v>
          </cell>
        </row>
        <row r="2510">
          <cell r="A2510" t="str">
            <v>32342410-9</v>
          </cell>
        </row>
        <row r="2511">
          <cell r="A2511" t="str">
            <v>32342411-6</v>
          </cell>
        </row>
        <row r="2512">
          <cell r="A2512" t="str">
            <v>32342412-3</v>
          </cell>
        </row>
        <row r="2513">
          <cell r="A2513" t="str">
            <v>32342420-2</v>
          </cell>
        </row>
        <row r="2514">
          <cell r="A2514" t="str">
            <v>32342430-5</v>
          </cell>
        </row>
        <row r="2515">
          <cell r="A2515" t="str">
            <v>32342440-8</v>
          </cell>
        </row>
        <row r="2516">
          <cell r="A2516" t="str">
            <v>32342450-1</v>
          </cell>
        </row>
        <row r="2517">
          <cell r="A2517" t="str">
            <v>32343000-9</v>
          </cell>
        </row>
        <row r="2518">
          <cell r="A2518" t="str">
            <v>32343100-0</v>
          </cell>
        </row>
        <row r="2519">
          <cell r="A2519" t="str">
            <v>32343200-1</v>
          </cell>
        </row>
        <row r="2520">
          <cell r="A2520" t="str">
            <v>32344000-6</v>
          </cell>
        </row>
        <row r="2521">
          <cell r="A2521" t="str">
            <v>32344100-7</v>
          </cell>
        </row>
        <row r="2522">
          <cell r="A2522" t="str">
            <v>32344110-0</v>
          </cell>
        </row>
        <row r="2523">
          <cell r="A2523" t="str">
            <v>32344200-8</v>
          </cell>
        </row>
        <row r="2524">
          <cell r="A2524" t="str">
            <v>32344210-1</v>
          </cell>
        </row>
        <row r="2525">
          <cell r="A2525" t="str">
            <v>32344220-4</v>
          </cell>
        </row>
        <row r="2526">
          <cell r="A2526" t="str">
            <v>32344230-7</v>
          </cell>
        </row>
        <row r="2527">
          <cell r="A2527" t="str">
            <v>32344240-0</v>
          </cell>
        </row>
        <row r="2528">
          <cell r="A2528" t="str">
            <v>32344250-3</v>
          </cell>
        </row>
        <row r="2529">
          <cell r="A2529" t="str">
            <v>32344260-6</v>
          </cell>
        </row>
        <row r="2530">
          <cell r="A2530" t="str">
            <v>32344270-9</v>
          </cell>
        </row>
        <row r="2531">
          <cell r="A2531" t="str">
            <v>32344280-2</v>
          </cell>
        </row>
        <row r="2532">
          <cell r="A2532" t="str">
            <v>32350000-1</v>
          </cell>
        </row>
        <row r="2533">
          <cell r="A2533" t="str">
            <v>32351000-8</v>
          </cell>
        </row>
        <row r="2534">
          <cell r="A2534" t="str">
            <v>32351100-9</v>
          </cell>
        </row>
        <row r="2535">
          <cell r="A2535" t="str">
            <v>32351200-0</v>
          </cell>
        </row>
        <row r="2536">
          <cell r="A2536" t="str">
            <v>32351300-1</v>
          </cell>
        </row>
        <row r="2537">
          <cell r="A2537" t="str">
            <v>32351310-4</v>
          </cell>
        </row>
        <row r="2538">
          <cell r="A2538" t="str">
            <v>32352000-5</v>
          </cell>
        </row>
        <row r="2539">
          <cell r="A2539" t="str">
            <v>32352100-6</v>
          </cell>
        </row>
        <row r="2540">
          <cell r="A2540" t="str">
            <v>32352200-7</v>
          </cell>
        </row>
        <row r="2541">
          <cell r="A2541" t="str">
            <v>32353000-2</v>
          </cell>
        </row>
        <row r="2542">
          <cell r="A2542" t="str">
            <v>32353100-3</v>
          </cell>
        </row>
        <row r="2543">
          <cell r="A2543" t="str">
            <v>32353200-4</v>
          </cell>
        </row>
        <row r="2544">
          <cell r="A2544" t="str">
            <v>32354000-9</v>
          </cell>
        </row>
        <row r="2545">
          <cell r="A2545" t="str">
            <v>32354100-0</v>
          </cell>
        </row>
        <row r="2546">
          <cell r="A2546" t="str">
            <v>32354110-3</v>
          </cell>
        </row>
        <row r="2547">
          <cell r="A2547" t="str">
            <v>32354120-6</v>
          </cell>
        </row>
        <row r="2548">
          <cell r="A2548" t="str">
            <v>32354200-1</v>
          </cell>
        </row>
        <row r="2549">
          <cell r="A2549" t="str">
            <v>32354300-2</v>
          </cell>
        </row>
        <row r="2550">
          <cell r="A2550" t="str">
            <v>32354400-3</v>
          </cell>
        </row>
        <row r="2551">
          <cell r="A2551" t="str">
            <v>32354500-4</v>
          </cell>
        </row>
        <row r="2552">
          <cell r="A2552" t="str">
            <v>32354600-5</v>
          </cell>
        </row>
        <row r="2553">
          <cell r="A2553" t="str">
            <v>32354700-6</v>
          </cell>
        </row>
        <row r="2554">
          <cell r="A2554" t="str">
            <v>32354800-7</v>
          </cell>
        </row>
        <row r="2555">
          <cell r="A2555" t="str">
            <v>32360000-4</v>
          </cell>
        </row>
        <row r="2556">
          <cell r="A2556" t="str">
            <v>32400000-7</v>
          </cell>
        </row>
        <row r="2557">
          <cell r="A2557" t="str">
            <v>32410000-0</v>
          </cell>
        </row>
        <row r="2558">
          <cell r="A2558" t="str">
            <v>32411000-7</v>
          </cell>
        </row>
        <row r="2559">
          <cell r="A2559" t="str">
            <v>32412000-4</v>
          </cell>
        </row>
        <row r="2560">
          <cell r="A2560" t="str">
            <v>32412100-5</v>
          </cell>
        </row>
        <row r="2561">
          <cell r="A2561" t="str">
            <v>32412110-8</v>
          </cell>
        </row>
        <row r="2562">
          <cell r="A2562" t="str">
            <v>32412120-1</v>
          </cell>
        </row>
        <row r="2563">
          <cell r="A2563" t="str">
            <v>32413000-1</v>
          </cell>
        </row>
        <row r="2564">
          <cell r="A2564" t="str">
            <v>32413100-2</v>
          </cell>
        </row>
        <row r="2565">
          <cell r="A2565" t="str">
            <v>32415000-5</v>
          </cell>
        </row>
        <row r="2566">
          <cell r="A2566" t="str">
            <v>32416000-2</v>
          </cell>
        </row>
        <row r="2567">
          <cell r="A2567" t="str">
            <v>32416100-3</v>
          </cell>
        </row>
        <row r="2568">
          <cell r="A2568" t="str">
            <v>32417000-9</v>
          </cell>
        </row>
        <row r="2569">
          <cell r="A2569" t="str">
            <v>32418000-6</v>
          </cell>
        </row>
        <row r="2570">
          <cell r="A2570" t="str">
            <v>32420000-3</v>
          </cell>
        </row>
        <row r="2571">
          <cell r="A2571" t="str">
            <v>32421000-0</v>
          </cell>
        </row>
        <row r="2572">
          <cell r="A2572" t="str">
            <v>32422000-7</v>
          </cell>
        </row>
        <row r="2573">
          <cell r="A2573" t="str">
            <v>32423000-4</v>
          </cell>
        </row>
        <row r="2574">
          <cell r="A2574" t="str">
            <v>32424000-1</v>
          </cell>
        </row>
        <row r="2575">
          <cell r="A2575" t="str">
            <v>32425000-8</v>
          </cell>
        </row>
        <row r="2576">
          <cell r="A2576" t="str">
            <v>32426000-5</v>
          </cell>
        </row>
        <row r="2577">
          <cell r="A2577" t="str">
            <v>32427000-2</v>
          </cell>
        </row>
        <row r="2578">
          <cell r="A2578" t="str">
            <v>32428000-9</v>
          </cell>
        </row>
        <row r="2579">
          <cell r="A2579" t="str">
            <v>32429000-6</v>
          </cell>
        </row>
        <row r="2580">
          <cell r="A2580" t="str">
            <v>32430000-6</v>
          </cell>
        </row>
        <row r="2581">
          <cell r="A2581" t="str">
            <v>32440000-9</v>
          </cell>
        </row>
        <row r="2582">
          <cell r="A2582" t="str">
            <v>32441000-6</v>
          </cell>
        </row>
        <row r="2583">
          <cell r="A2583" t="str">
            <v>32441100-7</v>
          </cell>
        </row>
        <row r="2584">
          <cell r="A2584" t="str">
            <v>32441200-8</v>
          </cell>
        </row>
        <row r="2585">
          <cell r="A2585" t="str">
            <v>32441300-9</v>
          </cell>
        </row>
        <row r="2586">
          <cell r="A2586" t="str">
            <v>32442000-3</v>
          </cell>
        </row>
        <row r="2587">
          <cell r="A2587" t="str">
            <v>32442100-4</v>
          </cell>
        </row>
        <row r="2588">
          <cell r="A2588" t="str">
            <v>32442200-5</v>
          </cell>
        </row>
        <row r="2589">
          <cell r="A2589" t="str">
            <v>32442300-6</v>
          </cell>
        </row>
        <row r="2590">
          <cell r="A2590" t="str">
            <v>32442400-7</v>
          </cell>
        </row>
        <row r="2591">
          <cell r="A2591" t="str">
            <v>32500000-8</v>
          </cell>
        </row>
        <row r="2592">
          <cell r="A2592" t="str">
            <v>32510000-1</v>
          </cell>
        </row>
        <row r="2593">
          <cell r="A2593" t="str">
            <v>32520000-4</v>
          </cell>
        </row>
        <row r="2594">
          <cell r="A2594" t="str">
            <v>32521000-1</v>
          </cell>
        </row>
        <row r="2595">
          <cell r="A2595" t="str">
            <v>32522000-8</v>
          </cell>
        </row>
        <row r="2596">
          <cell r="A2596" t="str">
            <v>32523000-5</v>
          </cell>
        </row>
        <row r="2597">
          <cell r="A2597" t="str">
            <v>32524000-2</v>
          </cell>
        </row>
        <row r="2598">
          <cell r="A2598" t="str">
            <v>32530000-7</v>
          </cell>
        </row>
        <row r="2599">
          <cell r="A2599" t="str">
            <v>32531000-4</v>
          </cell>
        </row>
        <row r="2600">
          <cell r="A2600" t="str">
            <v>32532000-1</v>
          </cell>
        </row>
        <row r="2601">
          <cell r="A2601" t="str">
            <v>32533000-8</v>
          </cell>
        </row>
        <row r="2602">
          <cell r="A2602" t="str">
            <v>32534000-5</v>
          </cell>
        </row>
        <row r="2603">
          <cell r="A2603" t="str">
            <v>32540000-0</v>
          </cell>
        </row>
        <row r="2604">
          <cell r="A2604" t="str">
            <v>32541000-7</v>
          </cell>
        </row>
        <row r="2605">
          <cell r="A2605" t="str">
            <v>32542000-4</v>
          </cell>
        </row>
        <row r="2606">
          <cell r="A2606" t="str">
            <v>32543000-1</v>
          </cell>
        </row>
        <row r="2607">
          <cell r="A2607" t="str">
            <v>32544000-8</v>
          </cell>
        </row>
        <row r="2608">
          <cell r="A2608" t="str">
            <v>32545000-5</v>
          </cell>
        </row>
        <row r="2609">
          <cell r="A2609" t="str">
            <v>32546000-2</v>
          </cell>
        </row>
        <row r="2610">
          <cell r="A2610" t="str">
            <v>32546100-3</v>
          </cell>
        </row>
        <row r="2611">
          <cell r="A2611" t="str">
            <v>32547000-9</v>
          </cell>
        </row>
        <row r="2612">
          <cell r="A2612" t="str">
            <v>32550000-3</v>
          </cell>
        </row>
        <row r="2613">
          <cell r="A2613" t="str">
            <v>32551000-0</v>
          </cell>
        </row>
        <row r="2614">
          <cell r="A2614" t="str">
            <v>32551100-1</v>
          </cell>
        </row>
        <row r="2615">
          <cell r="A2615" t="str">
            <v>32551200-2</v>
          </cell>
        </row>
        <row r="2616">
          <cell r="A2616" t="str">
            <v>32551300-3</v>
          </cell>
        </row>
        <row r="2617">
          <cell r="A2617" t="str">
            <v>32551400-4</v>
          </cell>
        </row>
        <row r="2618">
          <cell r="A2618" t="str">
            <v>32551500-5</v>
          </cell>
        </row>
        <row r="2619">
          <cell r="A2619" t="str">
            <v>32552000-7</v>
          </cell>
        </row>
        <row r="2620">
          <cell r="A2620" t="str">
            <v>32552100-8</v>
          </cell>
        </row>
        <row r="2621">
          <cell r="A2621" t="str">
            <v>32552110-1</v>
          </cell>
        </row>
        <row r="2622">
          <cell r="A2622" t="str">
            <v>32552120-4</v>
          </cell>
        </row>
        <row r="2623">
          <cell r="A2623" t="str">
            <v>32552130-7</v>
          </cell>
        </row>
        <row r="2624">
          <cell r="A2624" t="str">
            <v>32552140-0</v>
          </cell>
        </row>
        <row r="2625">
          <cell r="A2625" t="str">
            <v>32552150-3</v>
          </cell>
        </row>
        <row r="2626">
          <cell r="A2626" t="str">
            <v>32552160-6</v>
          </cell>
        </row>
        <row r="2627">
          <cell r="A2627" t="str">
            <v>32552200-9</v>
          </cell>
        </row>
        <row r="2628">
          <cell r="A2628" t="str">
            <v>32552300-0</v>
          </cell>
        </row>
        <row r="2629">
          <cell r="A2629" t="str">
            <v>32552310-3</v>
          </cell>
        </row>
        <row r="2630">
          <cell r="A2630" t="str">
            <v>32552320-6</v>
          </cell>
        </row>
        <row r="2631">
          <cell r="A2631" t="str">
            <v>32552330-9</v>
          </cell>
        </row>
        <row r="2632">
          <cell r="A2632" t="str">
            <v>32552400-1</v>
          </cell>
        </row>
        <row r="2633">
          <cell r="A2633" t="str">
            <v>32552410-4</v>
          </cell>
        </row>
        <row r="2634">
          <cell r="A2634" t="str">
            <v>32552420-7</v>
          </cell>
        </row>
        <row r="2635">
          <cell r="A2635" t="str">
            <v>32552430-0</v>
          </cell>
        </row>
        <row r="2636">
          <cell r="A2636" t="str">
            <v>32552500-2</v>
          </cell>
        </row>
        <row r="2637">
          <cell r="A2637" t="str">
            <v>32552510-5</v>
          </cell>
        </row>
        <row r="2638">
          <cell r="A2638" t="str">
            <v>32552520-8</v>
          </cell>
        </row>
        <row r="2639">
          <cell r="A2639" t="str">
            <v>32552600-3</v>
          </cell>
        </row>
        <row r="2640">
          <cell r="A2640" t="str">
            <v>32553000-4</v>
          </cell>
        </row>
        <row r="2641">
          <cell r="A2641" t="str">
            <v>32560000-6</v>
          </cell>
        </row>
        <row r="2642">
          <cell r="A2642" t="str">
            <v>32561000-3</v>
          </cell>
        </row>
        <row r="2643">
          <cell r="A2643" t="str">
            <v>32562000-0</v>
          </cell>
        </row>
        <row r="2644">
          <cell r="A2644" t="str">
            <v>32562100-1</v>
          </cell>
        </row>
        <row r="2645">
          <cell r="A2645" t="str">
            <v>32562200-2</v>
          </cell>
        </row>
        <row r="2646">
          <cell r="A2646" t="str">
            <v>32562300-3</v>
          </cell>
        </row>
        <row r="2647">
          <cell r="A2647" t="str">
            <v>32570000-9</v>
          </cell>
        </row>
        <row r="2648">
          <cell r="A2648" t="str">
            <v>32571000-6</v>
          </cell>
        </row>
        <row r="2649">
          <cell r="A2649" t="str">
            <v>32572000-3</v>
          </cell>
        </row>
        <row r="2650">
          <cell r="A2650" t="str">
            <v>32572100-4</v>
          </cell>
        </row>
        <row r="2651">
          <cell r="A2651" t="str">
            <v>32572200-5</v>
          </cell>
        </row>
        <row r="2652">
          <cell r="A2652" t="str">
            <v>32572300-6</v>
          </cell>
        </row>
        <row r="2653">
          <cell r="A2653" t="str">
            <v>32573000-0</v>
          </cell>
        </row>
        <row r="2654">
          <cell r="A2654" t="str">
            <v>32580000-2</v>
          </cell>
        </row>
        <row r="2655">
          <cell r="A2655" t="str">
            <v>32581000-9</v>
          </cell>
        </row>
        <row r="2656">
          <cell r="A2656" t="str">
            <v>32581100-0</v>
          </cell>
        </row>
        <row r="2657">
          <cell r="A2657" t="str">
            <v>32581110-3</v>
          </cell>
        </row>
        <row r="2658">
          <cell r="A2658" t="str">
            <v>32581120-6</v>
          </cell>
        </row>
        <row r="2659">
          <cell r="A2659" t="str">
            <v>32581130-9</v>
          </cell>
        </row>
        <row r="2660">
          <cell r="A2660" t="str">
            <v>32581200-1</v>
          </cell>
        </row>
        <row r="2661">
          <cell r="A2661" t="str">
            <v>32581210-4</v>
          </cell>
        </row>
        <row r="2662">
          <cell r="A2662" t="str">
            <v>32582000-6</v>
          </cell>
        </row>
        <row r="2663">
          <cell r="A2663" t="str">
            <v>32583000-3</v>
          </cell>
        </row>
        <row r="2664">
          <cell r="A2664" t="str">
            <v>32584000-0</v>
          </cell>
        </row>
        <row r="2665">
          <cell r="A2665" t="str">
            <v>33100000-1</v>
          </cell>
        </row>
        <row r="2666">
          <cell r="A2666" t="str">
            <v>33110000-4</v>
          </cell>
        </row>
        <row r="2667">
          <cell r="A2667" t="str">
            <v>33111000-1</v>
          </cell>
        </row>
        <row r="2668">
          <cell r="A2668" t="str">
            <v>33111100-2</v>
          </cell>
        </row>
        <row r="2669">
          <cell r="A2669" t="str">
            <v>33111200-3</v>
          </cell>
        </row>
        <row r="2670">
          <cell r="A2670" t="str">
            <v>33111300-4</v>
          </cell>
        </row>
        <row r="2671">
          <cell r="A2671" t="str">
            <v>33111400-5</v>
          </cell>
        </row>
        <row r="2672">
          <cell r="A2672" t="str">
            <v>33111500-6</v>
          </cell>
        </row>
        <row r="2673">
          <cell r="A2673" t="str">
            <v>33111600-7</v>
          </cell>
        </row>
        <row r="2674">
          <cell r="A2674" t="str">
            <v>33111610-0</v>
          </cell>
        </row>
        <row r="2675">
          <cell r="A2675" t="str">
            <v>33111620-3</v>
          </cell>
        </row>
        <row r="2676">
          <cell r="A2676" t="str">
            <v>33111640-9</v>
          </cell>
        </row>
        <row r="2677">
          <cell r="A2677" t="str">
            <v>33111650-2</v>
          </cell>
        </row>
        <row r="2678">
          <cell r="A2678" t="str">
            <v>33111660-5</v>
          </cell>
        </row>
        <row r="2679">
          <cell r="A2679" t="str">
            <v>33111700-8</v>
          </cell>
        </row>
        <row r="2680">
          <cell r="A2680" t="str">
            <v>33111710-1</v>
          </cell>
        </row>
        <row r="2681">
          <cell r="A2681" t="str">
            <v>33111720-4</v>
          </cell>
        </row>
        <row r="2682">
          <cell r="A2682" t="str">
            <v>33111721-1</v>
          </cell>
        </row>
        <row r="2683">
          <cell r="A2683" t="str">
            <v>33111730-7</v>
          </cell>
        </row>
        <row r="2684">
          <cell r="A2684" t="str">
            <v>33111740-0</v>
          </cell>
        </row>
        <row r="2685">
          <cell r="A2685" t="str">
            <v>33111800-9</v>
          </cell>
        </row>
        <row r="2686">
          <cell r="A2686" t="str">
            <v>33112000-8</v>
          </cell>
        </row>
        <row r="2687">
          <cell r="A2687" t="str">
            <v>33112100-9</v>
          </cell>
        </row>
        <row r="2688">
          <cell r="A2688" t="str">
            <v>33112200-0</v>
          </cell>
        </row>
        <row r="2689">
          <cell r="A2689" t="str">
            <v>33112300-1</v>
          </cell>
        </row>
        <row r="2690">
          <cell r="A2690" t="str">
            <v>33112310-4</v>
          </cell>
        </row>
        <row r="2691">
          <cell r="A2691" t="str">
            <v>33112320-7</v>
          </cell>
        </row>
        <row r="2692">
          <cell r="A2692" t="str">
            <v>33112330-0</v>
          </cell>
        </row>
        <row r="2693">
          <cell r="A2693" t="str">
            <v>33112340-3</v>
          </cell>
        </row>
        <row r="2694">
          <cell r="A2694" t="str">
            <v>33113000-5</v>
          </cell>
        </row>
        <row r="2695">
          <cell r="A2695" t="str">
            <v>33113100-6</v>
          </cell>
        </row>
        <row r="2696">
          <cell r="A2696" t="str">
            <v>33113110-9</v>
          </cell>
        </row>
        <row r="2697">
          <cell r="A2697" t="str">
            <v>33114000-2</v>
          </cell>
        </row>
        <row r="2698">
          <cell r="A2698" t="str">
            <v>33115000-9</v>
          </cell>
        </row>
        <row r="2699">
          <cell r="A2699" t="str">
            <v>33115100-0</v>
          </cell>
        </row>
        <row r="2700">
          <cell r="A2700" t="str">
            <v>33115200-1</v>
          </cell>
        </row>
        <row r="2701">
          <cell r="A2701" t="str">
            <v>33120000-7</v>
          </cell>
        </row>
        <row r="2702">
          <cell r="A2702" t="str">
            <v>33121000-4</v>
          </cell>
        </row>
        <row r="2703">
          <cell r="A2703" t="str">
            <v>33121100-5</v>
          </cell>
        </row>
        <row r="2704">
          <cell r="A2704" t="str">
            <v>33121200-6</v>
          </cell>
        </row>
        <row r="2705">
          <cell r="A2705" t="str">
            <v>33121300-7</v>
          </cell>
        </row>
        <row r="2706">
          <cell r="A2706" t="str">
            <v>33121400-8</v>
          </cell>
        </row>
        <row r="2707">
          <cell r="A2707" t="str">
            <v>33121500-9</v>
          </cell>
        </row>
        <row r="2708">
          <cell r="A2708" t="str">
            <v>33122000-1</v>
          </cell>
        </row>
        <row r="2709">
          <cell r="A2709" t="str">
            <v>33123000-8</v>
          </cell>
        </row>
        <row r="2710">
          <cell r="A2710" t="str">
            <v>33123100-9</v>
          </cell>
        </row>
        <row r="2711">
          <cell r="A2711" t="str">
            <v>33123200-0</v>
          </cell>
        </row>
        <row r="2712">
          <cell r="A2712" t="str">
            <v>33123210-3</v>
          </cell>
        </row>
        <row r="2713">
          <cell r="A2713" t="str">
            <v>33123220-6</v>
          </cell>
        </row>
        <row r="2714">
          <cell r="A2714" t="str">
            <v>33123230-9</v>
          </cell>
        </row>
        <row r="2715">
          <cell r="A2715" t="str">
            <v>33124000-5</v>
          </cell>
        </row>
        <row r="2716">
          <cell r="A2716" t="str">
            <v>33124100-6</v>
          </cell>
        </row>
        <row r="2717">
          <cell r="A2717" t="str">
            <v>33124110-9</v>
          </cell>
        </row>
        <row r="2718">
          <cell r="A2718" t="str">
            <v>33124120-2</v>
          </cell>
        </row>
        <row r="2719">
          <cell r="A2719" t="str">
            <v>33124130-5</v>
          </cell>
        </row>
        <row r="2720">
          <cell r="A2720" t="str">
            <v>33124131-2</v>
          </cell>
        </row>
        <row r="2721">
          <cell r="A2721" t="str">
            <v>33124200-7</v>
          </cell>
        </row>
        <row r="2722">
          <cell r="A2722" t="str">
            <v>33124210-0</v>
          </cell>
        </row>
        <row r="2723">
          <cell r="A2723" t="str">
            <v>33125000-2</v>
          </cell>
        </row>
        <row r="2724">
          <cell r="A2724" t="str">
            <v>33126000-9</v>
          </cell>
        </row>
        <row r="2725">
          <cell r="A2725" t="str">
            <v>33127000-6</v>
          </cell>
        </row>
        <row r="2726">
          <cell r="A2726" t="str">
            <v>33128000-3</v>
          </cell>
        </row>
        <row r="2727">
          <cell r="A2727" t="str">
            <v>33130000-0</v>
          </cell>
        </row>
        <row r="2728">
          <cell r="A2728" t="str">
            <v>33131000-7</v>
          </cell>
        </row>
        <row r="2729">
          <cell r="A2729" t="str">
            <v>33131100-8</v>
          </cell>
        </row>
        <row r="2730">
          <cell r="A2730" t="str">
            <v>33131110-1</v>
          </cell>
        </row>
        <row r="2731">
          <cell r="A2731" t="str">
            <v>33131111-8</v>
          </cell>
        </row>
        <row r="2732">
          <cell r="A2732" t="str">
            <v>33131112-5</v>
          </cell>
        </row>
        <row r="2733">
          <cell r="A2733" t="str">
            <v>33131113-2</v>
          </cell>
        </row>
        <row r="2734">
          <cell r="A2734" t="str">
            <v>33131114-9</v>
          </cell>
        </row>
        <row r="2735">
          <cell r="A2735" t="str">
            <v>33131120-4</v>
          </cell>
        </row>
        <row r="2736">
          <cell r="A2736" t="str">
            <v>33131121-1</v>
          </cell>
        </row>
        <row r="2737">
          <cell r="A2737" t="str">
            <v>33131122-8</v>
          </cell>
        </row>
        <row r="2738">
          <cell r="A2738" t="str">
            <v>33131123-5</v>
          </cell>
        </row>
        <row r="2739">
          <cell r="A2739" t="str">
            <v>33131124-2</v>
          </cell>
        </row>
        <row r="2740">
          <cell r="A2740" t="str">
            <v>33131130-7</v>
          </cell>
        </row>
        <row r="2741">
          <cell r="A2741" t="str">
            <v>33131131-4</v>
          </cell>
        </row>
        <row r="2742">
          <cell r="A2742" t="str">
            <v>33131132-1</v>
          </cell>
        </row>
        <row r="2743">
          <cell r="A2743" t="str">
            <v>33131140-0</v>
          </cell>
        </row>
        <row r="2744">
          <cell r="A2744" t="str">
            <v>33131141-7</v>
          </cell>
        </row>
        <row r="2745">
          <cell r="A2745" t="str">
            <v>33131142-4</v>
          </cell>
        </row>
        <row r="2746">
          <cell r="A2746" t="str">
            <v>33131150-3</v>
          </cell>
        </row>
        <row r="2747">
          <cell r="A2747" t="str">
            <v>33131151-0</v>
          </cell>
        </row>
        <row r="2748">
          <cell r="A2748" t="str">
            <v>33131152-7</v>
          </cell>
        </row>
        <row r="2749">
          <cell r="A2749" t="str">
            <v>33131153-4</v>
          </cell>
        </row>
        <row r="2750">
          <cell r="A2750" t="str">
            <v>33131160-6</v>
          </cell>
        </row>
        <row r="2751">
          <cell r="A2751" t="str">
            <v>33131161-3</v>
          </cell>
        </row>
        <row r="2752">
          <cell r="A2752" t="str">
            <v>33131162-0</v>
          </cell>
        </row>
        <row r="2753">
          <cell r="A2753" t="str">
            <v>33131170-9</v>
          </cell>
        </row>
        <row r="2754">
          <cell r="A2754" t="str">
            <v>33131171-6</v>
          </cell>
        </row>
        <row r="2755">
          <cell r="A2755" t="str">
            <v>33131172-3</v>
          </cell>
        </row>
        <row r="2756">
          <cell r="A2756" t="str">
            <v>33131173-0</v>
          </cell>
        </row>
        <row r="2757">
          <cell r="A2757" t="str">
            <v>33131200-9</v>
          </cell>
        </row>
        <row r="2758">
          <cell r="A2758" t="str">
            <v>33131300-0</v>
          </cell>
        </row>
        <row r="2759">
          <cell r="A2759" t="str">
            <v>33131400-1</v>
          </cell>
        </row>
        <row r="2760">
          <cell r="A2760" t="str">
            <v>33131500-2</v>
          </cell>
        </row>
        <row r="2761">
          <cell r="A2761" t="str">
            <v>33131510-5</v>
          </cell>
        </row>
        <row r="2762">
          <cell r="A2762" t="str">
            <v>33131600-3</v>
          </cell>
        </row>
        <row r="2763">
          <cell r="A2763" t="str">
            <v>33132000-4</v>
          </cell>
        </row>
        <row r="2764">
          <cell r="A2764" t="str">
            <v>33133000-1</v>
          </cell>
        </row>
        <row r="2765">
          <cell r="A2765" t="str">
            <v>33134000-8</v>
          </cell>
        </row>
        <row r="2766">
          <cell r="A2766" t="str">
            <v>33135000-5</v>
          </cell>
        </row>
        <row r="2767">
          <cell r="A2767" t="str">
            <v>33136000-2</v>
          </cell>
        </row>
        <row r="2768">
          <cell r="A2768" t="str">
            <v>33137000-9</v>
          </cell>
        </row>
        <row r="2769">
          <cell r="A2769" t="str">
            <v>33138000-6</v>
          </cell>
        </row>
        <row r="2770">
          <cell r="A2770" t="str">
            <v>33138100-7</v>
          </cell>
        </row>
        <row r="2771">
          <cell r="A2771" t="str">
            <v>33140000-3</v>
          </cell>
        </row>
        <row r="2772">
          <cell r="A2772" t="str">
            <v>33141000-0</v>
          </cell>
        </row>
        <row r="2773">
          <cell r="A2773" t="str">
            <v>33141100-1</v>
          </cell>
        </row>
        <row r="2774">
          <cell r="A2774" t="str">
            <v>33141110-4</v>
          </cell>
        </row>
        <row r="2775">
          <cell r="A2775" t="str">
            <v>33141111-1</v>
          </cell>
        </row>
        <row r="2776">
          <cell r="A2776" t="str">
            <v>33141112-8</v>
          </cell>
        </row>
        <row r="2777">
          <cell r="A2777" t="str">
            <v>33141113-4</v>
          </cell>
        </row>
        <row r="2778">
          <cell r="A2778" t="str">
            <v>33141114-2</v>
          </cell>
        </row>
        <row r="2779">
          <cell r="A2779" t="str">
            <v>33141115-9</v>
          </cell>
        </row>
        <row r="2780">
          <cell r="A2780" t="str">
            <v>33141116-6</v>
          </cell>
        </row>
        <row r="2781">
          <cell r="A2781" t="str">
            <v>33141117-3</v>
          </cell>
        </row>
        <row r="2782">
          <cell r="A2782" t="str">
            <v>33141118-0</v>
          </cell>
        </row>
        <row r="2783">
          <cell r="A2783" t="str">
            <v>33141119-7</v>
          </cell>
        </row>
        <row r="2784">
          <cell r="A2784" t="str">
            <v>33141120-7</v>
          </cell>
        </row>
        <row r="2785">
          <cell r="A2785" t="str">
            <v>33141121-4</v>
          </cell>
        </row>
        <row r="2786">
          <cell r="A2786" t="str">
            <v>33141122-1</v>
          </cell>
        </row>
        <row r="2787">
          <cell r="A2787" t="str">
            <v>33141123-8</v>
          </cell>
        </row>
        <row r="2788">
          <cell r="A2788" t="str">
            <v>33141124-5</v>
          </cell>
        </row>
        <row r="2789">
          <cell r="A2789" t="str">
            <v>33141125-2</v>
          </cell>
        </row>
        <row r="2790">
          <cell r="A2790" t="str">
            <v>33141126-9</v>
          </cell>
        </row>
        <row r="2791">
          <cell r="A2791" t="str">
            <v>33141127-6</v>
          </cell>
        </row>
        <row r="2792">
          <cell r="A2792" t="str">
            <v>33141128-3</v>
          </cell>
        </row>
        <row r="2793">
          <cell r="A2793" t="str">
            <v>33141200-2</v>
          </cell>
        </row>
        <row r="2794">
          <cell r="A2794" t="str">
            <v>33141210-5</v>
          </cell>
        </row>
        <row r="2795">
          <cell r="A2795" t="str">
            <v>33141220-8</v>
          </cell>
        </row>
        <row r="2796">
          <cell r="A2796" t="str">
            <v>33141230-1</v>
          </cell>
        </row>
        <row r="2797">
          <cell r="A2797" t="str">
            <v>33141240-4</v>
          </cell>
        </row>
        <row r="2798">
          <cell r="A2798" t="str">
            <v>33141300-3</v>
          </cell>
        </row>
        <row r="2799">
          <cell r="A2799" t="str">
            <v>33141310-6</v>
          </cell>
        </row>
        <row r="2800">
          <cell r="A2800" t="str">
            <v>33141320-9</v>
          </cell>
        </row>
        <row r="2801">
          <cell r="A2801" t="str">
            <v>33141321-6</v>
          </cell>
        </row>
        <row r="2802">
          <cell r="A2802" t="str">
            <v>33141322-3</v>
          </cell>
        </row>
        <row r="2803">
          <cell r="A2803" t="str">
            <v>33141323-0</v>
          </cell>
        </row>
        <row r="2804">
          <cell r="A2804" t="str">
            <v>33141324-7</v>
          </cell>
        </row>
        <row r="2805">
          <cell r="A2805" t="str">
            <v>33141325-4</v>
          </cell>
        </row>
        <row r="2806">
          <cell r="A2806" t="str">
            <v>33141326-1</v>
          </cell>
        </row>
        <row r="2807">
          <cell r="A2807" t="str">
            <v>33141327-8</v>
          </cell>
        </row>
        <row r="2808">
          <cell r="A2808" t="str">
            <v>33141328-5</v>
          </cell>
        </row>
        <row r="2809">
          <cell r="A2809" t="str">
            <v>33141329-2</v>
          </cell>
        </row>
        <row r="2810">
          <cell r="A2810" t="str">
            <v>33141400-4</v>
          </cell>
        </row>
        <row r="2811">
          <cell r="A2811" t="str">
            <v>33141410-7</v>
          </cell>
        </row>
        <row r="2812">
          <cell r="A2812" t="str">
            <v>33141411-4</v>
          </cell>
        </row>
        <row r="2813">
          <cell r="A2813" t="str">
            <v>33141420-0</v>
          </cell>
        </row>
        <row r="2814">
          <cell r="A2814" t="str">
            <v>33141500-5</v>
          </cell>
        </row>
        <row r="2815">
          <cell r="A2815" t="str">
            <v>33141510-8</v>
          </cell>
        </row>
        <row r="2816">
          <cell r="A2816" t="str">
            <v>33141520-1</v>
          </cell>
        </row>
        <row r="2817">
          <cell r="A2817" t="str">
            <v>33141530-4</v>
          </cell>
        </row>
        <row r="2818">
          <cell r="A2818" t="str">
            <v>33141540-7</v>
          </cell>
        </row>
        <row r="2819">
          <cell r="A2819" t="str">
            <v>33141550-0</v>
          </cell>
        </row>
        <row r="2820">
          <cell r="A2820" t="str">
            <v>33141560-3</v>
          </cell>
        </row>
        <row r="2821">
          <cell r="A2821" t="str">
            <v>33141570-6</v>
          </cell>
        </row>
        <row r="2822">
          <cell r="A2822" t="str">
            <v>33141580-9</v>
          </cell>
        </row>
        <row r="2823">
          <cell r="A2823" t="str">
            <v>33141600-6</v>
          </cell>
        </row>
        <row r="2824">
          <cell r="A2824" t="str">
            <v>33141610-9</v>
          </cell>
        </row>
        <row r="2825">
          <cell r="A2825" t="str">
            <v>33141613-0</v>
          </cell>
        </row>
        <row r="2826">
          <cell r="A2826" t="str">
            <v>33141614-7</v>
          </cell>
        </row>
        <row r="2827">
          <cell r="A2827" t="str">
            <v>33141615-4</v>
          </cell>
        </row>
        <row r="2828">
          <cell r="A2828" t="str">
            <v>33141620-2</v>
          </cell>
        </row>
        <row r="2829">
          <cell r="A2829" t="str">
            <v>33141621-9</v>
          </cell>
        </row>
        <row r="2830">
          <cell r="A2830" t="str">
            <v>33141622-6</v>
          </cell>
        </row>
        <row r="2831">
          <cell r="A2831" t="str">
            <v>33141623-3</v>
          </cell>
        </row>
        <row r="2832">
          <cell r="A2832" t="str">
            <v>33141624-0</v>
          </cell>
        </row>
        <row r="2833">
          <cell r="A2833" t="str">
            <v>33141625-7</v>
          </cell>
        </row>
        <row r="2834">
          <cell r="A2834" t="str">
            <v>33141626-4</v>
          </cell>
        </row>
        <row r="2835">
          <cell r="A2835" t="str">
            <v>33141630-5</v>
          </cell>
        </row>
        <row r="2836">
          <cell r="A2836" t="str">
            <v>33141640-8</v>
          </cell>
        </row>
        <row r="2837">
          <cell r="A2837" t="str">
            <v>33141641-5</v>
          </cell>
        </row>
        <row r="2838">
          <cell r="A2838" t="str">
            <v>33141642-2</v>
          </cell>
        </row>
        <row r="2839">
          <cell r="A2839" t="str">
            <v>33141700-7</v>
          </cell>
        </row>
        <row r="2840">
          <cell r="A2840" t="str">
            <v>33141710-0</v>
          </cell>
        </row>
        <row r="2841">
          <cell r="A2841" t="str">
            <v>33141720-3</v>
          </cell>
        </row>
        <row r="2842">
          <cell r="A2842" t="str">
            <v>33141730-6</v>
          </cell>
        </row>
        <row r="2843">
          <cell r="A2843" t="str">
            <v>33141740-9</v>
          </cell>
        </row>
        <row r="2844">
          <cell r="A2844" t="str">
            <v>33141750-2</v>
          </cell>
        </row>
        <row r="2845">
          <cell r="A2845" t="str">
            <v>33141760-5</v>
          </cell>
        </row>
        <row r="2846">
          <cell r="A2846" t="str">
            <v>33141770-8</v>
          </cell>
        </row>
        <row r="2847">
          <cell r="A2847" t="str">
            <v>33141800-8</v>
          </cell>
        </row>
        <row r="2848">
          <cell r="A2848" t="str">
            <v>33141810-1</v>
          </cell>
        </row>
        <row r="2849">
          <cell r="A2849" t="str">
            <v>33141820-4</v>
          </cell>
        </row>
        <row r="2850">
          <cell r="A2850" t="str">
            <v>33141821-1</v>
          </cell>
        </row>
        <row r="2851">
          <cell r="A2851" t="str">
            <v>33141822-8</v>
          </cell>
        </row>
        <row r="2852">
          <cell r="A2852" t="str">
            <v>33141830-7</v>
          </cell>
        </row>
        <row r="2853">
          <cell r="A2853" t="str">
            <v>33141840-0</v>
          </cell>
        </row>
        <row r="2854">
          <cell r="A2854" t="str">
            <v>33141850-3</v>
          </cell>
        </row>
        <row r="2855">
          <cell r="A2855" t="str">
            <v>33141900-9</v>
          </cell>
        </row>
        <row r="2856">
          <cell r="A2856" t="str">
            <v>33150000-6</v>
          </cell>
        </row>
        <row r="2857">
          <cell r="A2857" t="str">
            <v>33151000-3</v>
          </cell>
        </row>
        <row r="2858">
          <cell r="A2858" t="str">
            <v>33151100-4</v>
          </cell>
        </row>
        <row r="2859">
          <cell r="A2859" t="str">
            <v>33151200-5</v>
          </cell>
        </row>
        <row r="2860">
          <cell r="A2860" t="str">
            <v>33151300-6</v>
          </cell>
        </row>
        <row r="2861">
          <cell r="A2861" t="str">
            <v>33151400-7</v>
          </cell>
        </row>
        <row r="2862">
          <cell r="A2862" t="str">
            <v>33152000-0</v>
          </cell>
        </row>
        <row r="2863">
          <cell r="A2863" t="str">
            <v>33153000-7</v>
          </cell>
        </row>
        <row r="2864">
          <cell r="A2864" t="str">
            <v>33154000-4</v>
          </cell>
        </row>
        <row r="2865">
          <cell r="A2865" t="str">
            <v>33155000-1</v>
          </cell>
        </row>
        <row r="2866">
          <cell r="A2866" t="str">
            <v>33156000-8</v>
          </cell>
        </row>
        <row r="2867">
          <cell r="A2867" t="str">
            <v>33157000-5</v>
          </cell>
        </row>
        <row r="2868">
          <cell r="A2868" t="str">
            <v>33157100-6</v>
          </cell>
        </row>
        <row r="2869">
          <cell r="A2869" t="str">
            <v>33157110-9</v>
          </cell>
        </row>
        <row r="2870">
          <cell r="A2870" t="str">
            <v>33157200-7</v>
          </cell>
        </row>
        <row r="2871">
          <cell r="A2871" t="str">
            <v>33157300-8</v>
          </cell>
        </row>
        <row r="2872">
          <cell r="A2872" t="str">
            <v>33157400-9</v>
          </cell>
        </row>
        <row r="2873">
          <cell r="A2873" t="str">
            <v>33157500-0</v>
          </cell>
        </row>
        <row r="2874">
          <cell r="A2874" t="str">
            <v>33157700-2</v>
          </cell>
        </row>
        <row r="2875">
          <cell r="A2875" t="str">
            <v>33157800-3</v>
          </cell>
        </row>
        <row r="2876">
          <cell r="A2876" t="str">
            <v>33157810-6</v>
          </cell>
        </row>
        <row r="2877">
          <cell r="A2877" t="str">
            <v>33158000-2</v>
          </cell>
        </row>
        <row r="2878">
          <cell r="A2878" t="str">
            <v>33158100-3</v>
          </cell>
        </row>
        <row r="2879">
          <cell r="A2879" t="str">
            <v>33158200-4</v>
          </cell>
        </row>
        <row r="2880">
          <cell r="A2880" t="str">
            <v>33158210-7</v>
          </cell>
        </row>
        <row r="2881">
          <cell r="A2881" t="str">
            <v>33158300-5</v>
          </cell>
        </row>
        <row r="2882">
          <cell r="A2882" t="str">
            <v>33158400-6</v>
          </cell>
        </row>
        <row r="2883">
          <cell r="A2883" t="str">
            <v>33158500-7</v>
          </cell>
        </row>
        <row r="2884">
          <cell r="A2884" t="str">
            <v>33159000-9</v>
          </cell>
        </row>
        <row r="2885">
          <cell r="A2885" t="str">
            <v>33160000-9</v>
          </cell>
        </row>
        <row r="2886">
          <cell r="A2886" t="str">
            <v>33161000-6</v>
          </cell>
        </row>
        <row r="2887">
          <cell r="A2887" t="str">
            <v>33162000-3</v>
          </cell>
        </row>
        <row r="2888">
          <cell r="A2888" t="str">
            <v>33162100-4</v>
          </cell>
        </row>
        <row r="2889">
          <cell r="A2889" t="str">
            <v>33162200-5</v>
          </cell>
        </row>
        <row r="2890">
          <cell r="A2890" t="str">
            <v>33163000-0</v>
          </cell>
        </row>
        <row r="2891">
          <cell r="A2891" t="str">
            <v>33164000-7</v>
          </cell>
        </row>
        <row r="2892">
          <cell r="A2892" t="str">
            <v>33164100-8</v>
          </cell>
        </row>
        <row r="2893">
          <cell r="A2893" t="str">
            <v>33165000-4</v>
          </cell>
        </row>
        <row r="2894">
          <cell r="A2894" t="str">
            <v>33166000-1</v>
          </cell>
        </row>
        <row r="2895">
          <cell r="A2895" t="str">
            <v>33167000-8</v>
          </cell>
        </row>
        <row r="2896">
          <cell r="A2896" t="str">
            <v>33168000-5</v>
          </cell>
        </row>
        <row r="2897">
          <cell r="A2897" t="str">
            <v>33168100-6</v>
          </cell>
        </row>
        <row r="2898">
          <cell r="A2898" t="str">
            <v>33169000-2</v>
          </cell>
        </row>
        <row r="2899">
          <cell r="A2899" t="str">
            <v>33169100-3</v>
          </cell>
        </row>
        <row r="2900">
          <cell r="A2900" t="str">
            <v>33169200-4</v>
          </cell>
        </row>
        <row r="2901">
          <cell r="A2901" t="str">
            <v>33169300-5</v>
          </cell>
        </row>
        <row r="2902">
          <cell r="A2902" t="str">
            <v>33169400-6</v>
          </cell>
        </row>
        <row r="2903">
          <cell r="A2903" t="str">
            <v>33169500-7</v>
          </cell>
        </row>
        <row r="2904">
          <cell r="A2904" t="str">
            <v>33170000-2</v>
          </cell>
        </row>
        <row r="2905">
          <cell r="A2905" t="str">
            <v>33171000-9</v>
          </cell>
        </row>
        <row r="2906">
          <cell r="A2906" t="str">
            <v>33171100-0</v>
          </cell>
        </row>
        <row r="2907">
          <cell r="A2907" t="str">
            <v>33171110-3</v>
          </cell>
        </row>
        <row r="2908">
          <cell r="A2908" t="str">
            <v>33171200-1</v>
          </cell>
        </row>
        <row r="2909">
          <cell r="A2909" t="str">
            <v>33171210-4</v>
          </cell>
        </row>
        <row r="2910">
          <cell r="A2910" t="str">
            <v>33171300-2</v>
          </cell>
        </row>
        <row r="2911">
          <cell r="A2911" t="str">
            <v>33172000-6</v>
          </cell>
        </row>
        <row r="2912">
          <cell r="A2912" t="str">
            <v>33172100-7</v>
          </cell>
        </row>
        <row r="2913">
          <cell r="A2913" t="str">
            <v>33172200-8</v>
          </cell>
        </row>
        <row r="2914">
          <cell r="A2914" t="str">
            <v>33180000-5</v>
          </cell>
        </row>
        <row r="2915">
          <cell r="A2915" t="str">
            <v>33181000-2</v>
          </cell>
        </row>
        <row r="2916">
          <cell r="A2916" t="str">
            <v>33181100-3</v>
          </cell>
        </row>
        <row r="2917">
          <cell r="A2917" t="str">
            <v>33181200-4</v>
          </cell>
        </row>
        <row r="2918">
          <cell r="A2918" t="str">
            <v>33181300-5</v>
          </cell>
        </row>
        <row r="2919">
          <cell r="A2919" t="str">
            <v>33181400-6</v>
          </cell>
        </row>
        <row r="2920">
          <cell r="A2920" t="str">
            <v>33181500-7</v>
          </cell>
        </row>
        <row r="2921">
          <cell r="A2921" t="str">
            <v>33181510-0</v>
          </cell>
        </row>
        <row r="2922">
          <cell r="A2922" t="str">
            <v>33181520-3</v>
          </cell>
        </row>
        <row r="2923">
          <cell r="A2923" t="str">
            <v>33182000-9</v>
          </cell>
        </row>
        <row r="2924">
          <cell r="A2924" t="str">
            <v>33182100-0</v>
          </cell>
        </row>
        <row r="2925">
          <cell r="A2925" t="str">
            <v>33182200-1</v>
          </cell>
        </row>
        <row r="2926">
          <cell r="A2926" t="str">
            <v>33182210-4</v>
          </cell>
        </row>
        <row r="2927">
          <cell r="A2927" t="str">
            <v>33182220-7</v>
          </cell>
        </row>
        <row r="2928">
          <cell r="A2928" t="str">
            <v>33182230-0</v>
          </cell>
        </row>
        <row r="2929">
          <cell r="A2929" t="str">
            <v>33182240-3</v>
          </cell>
        </row>
        <row r="2930">
          <cell r="A2930" t="str">
            <v>33182241-0</v>
          </cell>
        </row>
        <row r="2931">
          <cell r="A2931" t="str">
            <v>33182300-2</v>
          </cell>
        </row>
        <row r="2932">
          <cell r="A2932" t="str">
            <v>33182400-3</v>
          </cell>
        </row>
        <row r="2933">
          <cell r="A2933" t="str">
            <v>33183000-6</v>
          </cell>
        </row>
        <row r="2934">
          <cell r="A2934" t="str">
            <v>33183100-7</v>
          </cell>
        </row>
        <row r="2935">
          <cell r="A2935" t="str">
            <v>33183200-8</v>
          </cell>
        </row>
        <row r="2936">
          <cell r="A2936" t="str">
            <v>33183300-9</v>
          </cell>
        </row>
        <row r="2937">
          <cell r="A2937" t="str">
            <v>33184000-3</v>
          </cell>
        </row>
        <row r="2938">
          <cell r="A2938" t="str">
            <v>33184100-4</v>
          </cell>
        </row>
        <row r="2939">
          <cell r="A2939" t="str">
            <v>33184200-5</v>
          </cell>
        </row>
        <row r="2940">
          <cell r="A2940" t="str">
            <v>33184300-6</v>
          </cell>
        </row>
        <row r="2941">
          <cell r="A2941" t="str">
            <v>33184400-7</v>
          </cell>
        </row>
        <row r="2942">
          <cell r="A2942" t="str">
            <v>33184410-0</v>
          </cell>
        </row>
        <row r="2943">
          <cell r="A2943" t="str">
            <v>33184420-3</v>
          </cell>
        </row>
        <row r="2944">
          <cell r="A2944" t="str">
            <v>33184500-8</v>
          </cell>
        </row>
        <row r="2945">
          <cell r="A2945" t="str">
            <v>33184600-9</v>
          </cell>
        </row>
        <row r="2946">
          <cell r="A2946" t="str">
            <v>33185000-0</v>
          </cell>
        </row>
        <row r="2947">
          <cell r="A2947" t="str">
            <v>33185100-1</v>
          </cell>
        </row>
        <row r="2948">
          <cell r="A2948" t="str">
            <v>33185200-2</v>
          </cell>
        </row>
        <row r="2949">
          <cell r="A2949" t="str">
            <v>33185300-3</v>
          </cell>
        </row>
        <row r="2950">
          <cell r="A2950" t="str">
            <v>33185400-4</v>
          </cell>
        </row>
        <row r="2951">
          <cell r="A2951" t="str">
            <v>33186000-7</v>
          </cell>
        </row>
        <row r="2952">
          <cell r="A2952" t="str">
            <v>33186100-8</v>
          </cell>
        </row>
        <row r="2953">
          <cell r="A2953" t="str">
            <v>33186200-9</v>
          </cell>
        </row>
        <row r="2954">
          <cell r="A2954" t="str">
            <v>33190000-8</v>
          </cell>
        </row>
        <row r="2955">
          <cell r="A2955" t="str">
            <v>33191000-5</v>
          </cell>
        </row>
        <row r="2956">
          <cell r="A2956" t="str">
            <v>33191100-6</v>
          </cell>
        </row>
        <row r="2957">
          <cell r="A2957" t="str">
            <v>33191110-9</v>
          </cell>
        </row>
        <row r="2958">
          <cell r="A2958" t="str">
            <v>33192000-2</v>
          </cell>
        </row>
        <row r="2959">
          <cell r="A2959" t="str">
            <v>33192100-3</v>
          </cell>
        </row>
        <row r="2960">
          <cell r="A2960" t="str">
            <v>33192110-6</v>
          </cell>
        </row>
        <row r="2961">
          <cell r="A2961" t="str">
            <v>33192120-9</v>
          </cell>
        </row>
        <row r="2962">
          <cell r="A2962" t="str">
            <v>33192130-2</v>
          </cell>
        </row>
        <row r="2963">
          <cell r="A2963" t="str">
            <v>33192140-5</v>
          </cell>
        </row>
        <row r="2964">
          <cell r="A2964" t="str">
            <v>33192150-8</v>
          </cell>
        </row>
        <row r="2965">
          <cell r="A2965" t="str">
            <v>33192160-1</v>
          </cell>
        </row>
        <row r="2966">
          <cell r="A2966" t="str">
            <v>33192200-4</v>
          </cell>
        </row>
        <row r="2967">
          <cell r="A2967" t="str">
            <v>33192210-7</v>
          </cell>
        </row>
        <row r="2968">
          <cell r="A2968" t="str">
            <v>33192230-3</v>
          </cell>
        </row>
        <row r="2969">
          <cell r="A2969" t="str">
            <v>33192300-5</v>
          </cell>
        </row>
        <row r="2970">
          <cell r="A2970" t="str">
            <v>33192310-8</v>
          </cell>
        </row>
        <row r="2971">
          <cell r="A2971" t="str">
            <v>33192320-1</v>
          </cell>
        </row>
        <row r="2972">
          <cell r="A2972" t="str">
            <v>33192330-4</v>
          </cell>
        </row>
        <row r="2973">
          <cell r="A2973" t="str">
            <v>33192340-7</v>
          </cell>
        </row>
        <row r="2974">
          <cell r="A2974" t="str">
            <v>33192350-0</v>
          </cell>
        </row>
        <row r="2975">
          <cell r="A2975" t="str">
            <v>33192400-6</v>
          </cell>
        </row>
        <row r="2976">
          <cell r="A2976" t="str">
            <v>33192410-9</v>
          </cell>
        </row>
        <row r="2977">
          <cell r="A2977" t="str">
            <v>33192500-7</v>
          </cell>
        </row>
        <row r="2978">
          <cell r="A2978" t="str">
            <v>33192600-8</v>
          </cell>
        </row>
        <row r="2979">
          <cell r="A2979" t="str">
            <v>33193000-9</v>
          </cell>
        </row>
        <row r="2980">
          <cell r="A2980" t="str">
            <v>33193100-0</v>
          </cell>
        </row>
        <row r="2981">
          <cell r="A2981" t="str">
            <v>33193110-3</v>
          </cell>
        </row>
        <row r="2982">
          <cell r="A2982" t="str">
            <v>33193120-6</v>
          </cell>
        </row>
        <row r="2983">
          <cell r="A2983" t="str">
            <v>33193121-3</v>
          </cell>
        </row>
        <row r="2984">
          <cell r="A2984" t="str">
            <v>33193200-1</v>
          </cell>
        </row>
        <row r="2985">
          <cell r="A2985" t="str">
            <v>33193210-4</v>
          </cell>
        </row>
        <row r="2986">
          <cell r="A2986" t="str">
            <v>33193211-1</v>
          </cell>
        </row>
        <row r="2987">
          <cell r="A2987" t="str">
            <v>33193212-8</v>
          </cell>
        </row>
        <row r="2988">
          <cell r="A2988" t="str">
            <v>33193213-5</v>
          </cell>
        </row>
        <row r="2989">
          <cell r="A2989" t="str">
            <v>33193214-2</v>
          </cell>
        </row>
        <row r="2990">
          <cell r="A2990" t="str">
            <v>33193220-7</v>
          </cell>
        </row>
        <row r="2991">
          <cell r="A2991" t="str">
            <v>33193221-4</v>
          </cell>
        </row>
        <row r="2992">
          <cell r="A2992" t="str">
            <v>33193222-1</v>
          </cell>
        </row>
        <row r="2993">
          <cell r="A2993" t="str">
            <v>33193223-8</v>
          </cell>
        </row>
        <row r="2994">
          <cell r="A2994" t="str">
            <v>33193224-5</v>
          </cell>
        </row>
        <row r="2995">
          <cell r="A2995" t="str">
            <v>33193225-2</v>
          </cell>
        </row>
        <row r="2996">
          <cell r="A2996" t="str">
            <v>33194000-6</v>
          </cell>
        </row>
        <row r="2997">
          <cell r="A2997" t="str">
            <v>33194100-7</v>
          </cell>
        </row>
        <row r="2998">
          <cell r="A2998" t="str">
            <v>33194110-0</v>
          </cell>
        </row>
        <row r="2999">
          <cell r="A2999" t="str">
            <v>33194120-3</v>
          </cell>
        </row>
        <row r="3000">
          <cell r="A3000" t="str">
            <v>33194200-8</v>
          </cell>
        </row>
        <row r="3001">
          <cell r="A3001" t="str">
            <v>33194210-1</v>
          </cell>
        </row>
        <row r="3002">
          <cell r="A3002" t="str">
            <v>33194220-4</v>
          </cell>
        </row>
        <row r="3003">
          <cell r="A3003" t="str">
            <v>33195000-3</v>
          </cell>
        </row>
        <row r="3004">
          <cell r="A3004" t="str">
            <v>33195100-4</v>
          </cell>
        </row>
        <row r="3005">
          <cell r="A3005" t="str">
            <v>33195110-7</v>
          </cell>
        </row>
        <row r="3006">
          <cell r="A3006" t="str">
            <v>33195200-5</v>
          </cell>
        </row>
        <row r="3007">
          <cell r="A3007" t="str">
            <v>33196000-0</v>
          </cell>
        </row>
        <row r="3008">
          <cell r="A3008" t="str">
            <v>33196100-1</v>
          </cell>
        </row>
        <row r="3009">
          <cell r="A3009" t="str">
            <v>33196200-2</v>
          </cell>
        </row>
        <row r="3010">
          <cell r="A3010" t="str">
            <v>33197000-7</v>
          </cell>
        </row>
        <row r="3011">
          <cell r="A3011" t="str">
            <v>33198000-4</v>
          </cell>
        </row>
        <row r="3012">
          <cell r="A3012" t="str">
            <v>33198100-5</v>
          </cell>
        </row>
        <row r="3013">
          <cell r="A3013" t="str">
            <v>33198200-6</v>
          </cell>
        </row>
        <row r="3014">
          <cell r="A3014" t="str">
            <v>33199000-1</v>
          </cell>
        </row>
        <row r="3015">
          <cell r="A3015" t="str">
            <v>33600000-6</v>
          </cell>
        </row>
        <row r="3016">
          <cell r="A3016" t="str">
            <v>33610000-9</v>
          </cell>
        </row>
        <row r="3017">
          <cell r="A3017" t="str">
            <v>33611000-6</v>
          </cell>
        </row>
        <row r="3018">
          <cell r="A3018" t="str">
            <v>33612000-3</v>
          </cell>
        </row>
        <row r="3019">
          <cell r="A3019" t="str">
            <v>33613000-0</v>
          </cell>
        </row>
        <row r="3020">
          <cell r="A3020" t="str">
            <v>33614000-7</v>
          </cell>
        </row>
        <row r="3021">
          <cell r="A3021" t="str">
            <v>33615000-4</v>
          </cell>
        </row>
        <row r="3022">
          <cell r="A3022" t="str">
            <v>33615100-5</v>
          </cell>
        </row>
        <row r="3023">
          <cell r="A3023" t="str">
            <v>33616000-1</v>
          </cell>
        </row>
        <row r="3024">
          <cell r="A3024" t="str">
            <v>33616100-2</v>
          </cell>
        </row>
        <row r="3025">
          <cell r="A3025" t="str">
            <v>33617000-8</v>
          </cell>
        </row>
        <row r="3026">
          <cell r="A3026" t="str">
            <v>33620000-2</v>
          </cell>
        </row>
        <row r="3027">
          <cell r="A3027" t="str">
            <v>33621000-9</v>
          </cell>
        </row>
        <row r="3028">
          <cell r="A3028" t="str">
            <v>33621100-0</v>
          </cell>
        </row>
        <row r="3029">
          <cell r="A3029" t="str">
            <v>33621200-1</v>
          </cell>
        </row>
        <row r="3030">
          <cell r="A3030" t="str">
            <v>33621300-2</v>
          </cell>
        </row>
        <row r="3031">
          <cell r="A3031" t="str">
            <v>33621400-3</v>
          </cell>
        </row>
        <row r="3032">
          <cell r="A3032" t="str">
            <v>33622000-6</v>
          </cell>
        </row>
        <row r="3033">
          <cell r="A3033" t="str">
            <v>33622100-7</v>
          </cell>
        </row>
        <row r="3034">
          <cell r="A3034" t="str">
            <v>33622200-8</v>
          </cell>
        </row>
        <row r="3035">
          <cell r="A3035" t="str">
            <v>33622300-9</v>
          </cell>
        </row>
        <row r="3036">
          <cell r="A3036" t="str">
            <v>33622400-0</v>
          </cell>
        </row>
        <row r="3037">
          <cell r="A3037" t="str">
            <v>33622500-1</v>
          </cell>
        </row>
        <row r="3038">
          <cell r="A3038" t="str">
            <v>33622600-2</v>
          </cell>
        </row>
        <row r="3039">
          <cell r="A3039" t="str">
            <v>33622700-3</v>
          </cell>
        </row>
        <row r="3040">
          <cell r="A3040" t="str">
            <v>33622800-4</v>
          </cell>
        </row>
        <row r="3041">
          <cell r="A3041" t="str">
            <v>33630000-5</v>
          </cell>
        </row>
        <row r="3042">
          <cell r="A3042" t="str">
            <v>33631000-2</v>
          </cell>
        </row>
        <row r="3043">
          <cell r="A3043" t="str">
            <v>33631100-3</v>
          </cell>
        </row>
        <row r="3044">
          <cell r="A3044" t="str">
            <v>33631110-6</v>
          </cell>
        </row>
        <row r="3045">
          <cell r="A3045" t="str">
            <v>33631200-4</v>
          </cell>
        </row>
        <row r="3046">
          <cell r="A3046" t="str">
            <v>33631300-5</v>
          </cell>
        </row>
        <row r="3047">
          <cell r="A3047" t="str">
            <v>33631400-6</v>
          </cell>
        </row>
        <row r="3048">
          <cell r="A3048" t="str">
            <v>33631500-7</v>
          </cell>
        </row>
        <row r="3049">
          <cell r="A3049" t="str">
            <v>33631600-8</v>
          </cell>
        </row>
        <row r="3050">
          <cell r="A3050" t="str">
            <v>33631700-9</v>
          </cell>
        </row>
        <row r="3051">
          <cell r="A3051" t="str">
            <v>33632000-9</v>
          </cell>
        </row>
        <row r="3052">
          <cell r="A3052" t="str">
            <v>33632100-0</v>
          </cell>
        </row>
        <row r="3053">
          <cell r="A3053" t="str">
            <v>33632200-1</v>
          </cell>
        </row>
        <row r="3054">
          <cell r="A3054" t="str">
            <v>33632300-2</v>
          </cell>
        </row>
        <row r="3055">
          <cell r="A3055" t="str">
            <v>33640000-8</v>
          </cell>
        </row>
        <row r="3056">
          <cell r="A3056" t="str">
            <v>33641000-5</v>
          </cell>
        </row>
        <row r="3057">
          <cell r="A3057" t="str">
            <v>33641100-6</v>
          </cell>
        </row>
        <row r="3058">
          <cell r="A3058" t="str">
            <v>33641200-7</v>
          </cell>
        </row>
        <row r="3059">
          <cell r="A3059" t="str">
            <v>33641300-8</v>
          </cell>
        </row>
        <row r="3060">
          <cell r="A3060" t="str">
            <v>33641400-9</v>
          </cell>
        </row>
        <row r="3061">
          <cell r="A3061" t="str">
            <v>33641410-2</v>
          </cell>
        </row>
        <row r="3062">
          <cell r="A3062" t="str">
            <v>33641420-5</v>
          </cell>
        </row>
        <row r="3063">
          <cell r="A3063" t="str">
            <v>33642000-2</v>
          </cell>
        </row>
        <row r="3064">
          <cell r="A3064" t="str">
            <v>33642100-3</v>
          </cell>
        </row>
        <row r="3065">
          <cell r="A3065" t="str">
            <v>33642200-4</v>
          </cell>
        </row>
        <row r="3066">
          <cell r="A3066" t="str">
            <v>33642300-5</v>
          </cell>
        </row>
        <row r="3067">
          <cell r="A3067" t="str">
            <v>33650000-1</v>
          </cell>
        </row>
        <row r="3068">
          <cell r="A3068" t="str">
            <v>33651000-8</v>
          </cell>
        </row>
        <row r="3069">
          <cell r="A3069" t="str">
            <v>33651100-9</v>
          </cell>
        </row>
        <row r="3070">
          <cell r="A3070" t="str">
            <v>33651200-0</v>
          </cell>
        </row>
        <row r="3071">
          <cell r="A3071" t="str">
            <v>33651300-1</v>
          </cell>
        </row>
        <row r="3072">
          <cell r="A3072" t="str">
            <v>33651400-2</v>
          </cell>
        </row>
        <row r="3073">
          <cell r="A3073" t="str">
            <v>33651500-3</v>
          </cell>
        </row>
        <row r="3074">
          <cell r="A3074" t="str">
            <v>33651510-6</v>
          </cell>
        </row>
        <row r="3075">
          <cell r="A3075" t="str">
            <v>33651520-9</v>
          </cell>
        </row>
        <row r="3076">
          <cell r="A3076" t="str">
            <v>33651600-4</v>
          </cell>
        </row>
        <row r="3077">
          <cell r="A3077" t="str">
            <v>33651610-7</v>
          </cell>
        </row>
        <row r="3078">
          <cell r="A3078" t="str">
            <v>33651620-0</v>
          </cell>
        </row>
        <row r="3079">
          <cell r="A3079" t="str">
            <v>33651630-3</v>
          </cell>
        </row>
        <row r="3080">
          <cell r="A3080" t="str">
            <v>33651640-6</v>
          </cell>
        </row>
        <row r="3081">
          <cell r="A3081" t="str">
            <v>33651650-9</v>
          </cell>
        </row>
        <row r="3082">
          <cell r="A3082" t="str">
            <v>33651660-2</v>
          </cell>
        </row>
        <row r="3083">
          <cell r="A3083" t="str">
            <v>33651670-5</v>
          </cell>
        </row>
        <row r="3084">
          <cell r="A3084" t="str">
            <v>33651680-8</v>
          </cell>
        </row>
        <row r="3085">
          <cell r="A3085" t="str">
            <v>33651690-1</v>
          </cell>
        </row>
        <row r="3086">
          <cell r="A3086" t="str">
            <v>33652000-5</v>
          </cell>
        </row>
        <row r="3087">
          <cell r="A3087" t="str">
            <v>33652100-6</v>
          </cell>
        </row>
        <row r="3088">
          <cell r="A3088" t="str">
            <v>33652200-7</v>
          </cell>
        </row>
        <row r="3089">
          <cell r="A3089" t="str">
            <v>33652300-8</v>
          </cell>
        </row>
        <row r="3090">
          <cell r="A3090" t="str">
            <v>33660000-4</v>
          </cell>
        </row>
        <row r="3091">
          <cell r="A3091" t="str">
            <v>33661000-1</v>
          </cell>
        </row>
        <row r="3092">
          <cell r="A3092" t="str">
            <v>33661100-2</v>
          </cell>
        </row>
        <row r="3093">
          <cell r="A3093" t="str">
            <v>33661200-3</v>
          </cell>
        </row>
        <row r="3094">
          <cell r="A3094" t="str">
            <v>33661300-4</v>
          </cell>
        </row>
        <row r="3095">
          <cell r="A3095" t="str">
            <v>33661400-5</v>
          </cell>
        </row>
        <row r="3096">
          <cell r="A3096" t="str">
            <v>33661500-6</v>
          </cell>
        </row>
        <row r="3097">
          <cell r="A3097" t="str">
            <v>33661600-7</v>
          </cell>
        </row>
        <row r="3098">
          <cell r="A3098" t="str">
            <v>33661700-8</v>
          </cell>
        </row>
        <row r="3099">
          <cell r="A3099" t="str">
            <v>33662000-8</v>
          </cell>
        </row>
        <row r="3100">
          <cell r="A3100" t="str">
            <v>33662100-9</v>
          </cell>
        </row>
        <row r="3101">
          <cell r="A3101" t="str">
            <v>33670000-7</v>
          </cell>
        </row>
        <row r="3102">
          <cell r="A3102" t="str">
            <v>33673000-8</v>
          </cell>
        </row>
        <row r="3103">
          <cell r="A3103" t="str">
            <v>33674000-5</v>
          </cell>
        </row>
        <row r="3104">
          <cell r="A3104" t="str">
            <v>33675000-2</v>
          </cell>
        </row>
        <row r="3105">
          <cell r="A3105" t="str">
            <v>33680000-0</v>
          </cell>
        </row>
        <row r="3106">
          <cell r="A3106" t="str">
            <v>33681000-7</v>
          </cell>
        </row>
        <row r="3107">
          <cell r="A3107" t="str">
            <v>33682000-4</v>
          </cell>
        </row>
        <row r="3108">
          <cell r="A3108" t="str">
            <v>33683000-1</v>
          </cell>
        </row>
        <row r="3109">
          <cell r="A3109" t="str">
            <v>33690000-3</v>
          </cell>
        </row>
        <row r="3110">
          <cell r="A3110" t="str">
            <v>33691000-0</v>
          </cell>
        </row>
        <row r="3111">
          <cell r="A3111" t="str">
            <v>33691100-1</v>
          </cell>
        </row>
        <row r="3112">
          <cell r="A3112" t="str">
            <v>33691200-2</v>
          </cell>
        </row>
        <row r="3113">
          <cell r="A3113" t="str">
            <v>33691300-3</v>
          </cell>
        </row>
        <row r="3114">
          <cell r="A3114" t="str">
            <v>33692000-7</v>
          </cell>
        </row>
        <row r="3115">
          <cell r="A3115" t="str">
            <v>33692100-8</v>
          </cell>
        </row>
        <row r="3116">
          <cell r="A3116" t="str">
            <v>33692200-9</v>
          </cell>
        </row>
        <row r="3117">
          <cell r="A3117" t="str">
            <v>33692210-2</v>
          </cell>
        </row>
        <row r="3118">
          <cell r="A3118" t="str">
            <v>33692300-0</v>
          </cell>
        </row>
        <row r="3119">
          <cell r="A3119" t="str">
            <v>33692400-1</v>
          </cell>
        </row>
        <row r="3120">
          <cell r="A3120" t="str">
            <v>33692500-2</v>
          </cell>
        </row>
        <row r="3121">
          <cell r="A3121" t="str">
            <v>33692510-5</v>
          </cell>
        </row>
        <row r="3122">
          <cell r="A3122" t="str">
            <v>33692600-3</v>
          </cell>
        </row>
        <row r="3123">
          <cell r="A3123" t="str">
            <v>33692700-4</v>
          </cell>
        </row>
        <row r="3124">
          <cell r="A3124" t="str">
            <v>33692800-5</v>
          </cell>
        </row>
        <row r="3125">
          <cell r="A3125" t="str">
            <v>33693000-4</v>
          </cell>
        </row>
        <row r="3126">
          <cell r="A3126" t="str">
            <v>33693100-5</v>
          </cell>
        </row>
        <row r="3127">
          <cell r="A3127" t="str">
            <v>33693200-6</v>
          </cell>
        </row>
        <row r="3128">
          <cell r="A3128" t="str">
            <v>33693300-7</v>
          </cell>
        </row>
        <row r="3129">
          <cell r="A3129" t="str">
            <v>33694000-1</v>
          </cell>
        </row>
        <row r="3130">
          <cell r="A3130" t="str">
            <v>33695000-8</v>
          </cell>
        </row>
        <row r="3131">
          <cell r="A3131" t="str">
            <v>33696000-5</v>
          </cell>
        </row>
        <row r="3132">
          <cell r="A3132" t="str">
            <v>33696100-6</v>
          </cell>
        </row>
        <row r="3133">
          <cell r="A3133" t="str">
            <v>33696200-7</v>
          </cell>
        </row>
        <row r="3134">
          <cell r="A3134" t="str">
            <v>33696300-8</v>
          </cell>
        </row>
        <row r="3135">
          <cell r="A3135" t="str">
            <v>33696400-9</v>
          </cell>
        </row>
        <row r="3136">
          <cell r="A3136" t="str">
            <v>33696500-0</v>
          </cell>
        </row>
        <row r="3137">
          <cell r="A3137" t="str">
            <v>33696600-1</v>
          </cell>
        </row>
        <row r="3138">
          <cell r="A3138" t="str">
            <v>33696700-2</v>
          </cell>
        </row>
        <row r="3139">
          <cell r="A3139" t="str">
            <v>33696800-3</v>
          </cell>
        </row>
        <row r="3140">
          <cell r="A3140" t="str">
            <v>33697000-2</v>
          </cell>
        </row>
        <row r="3141">
          <cell r="A3141" t="str">
            <v>33697100-3</v>
          </cell>
        </row>
        <row r="3142">
          <cell r="A3142" t="str">
            <v>33697110-6</v>
          </cell>
        </row>
        <row r="3143">
          <cell r="A3143" t="str">
            <v>33698000-9</v>
          </cell>
        </row>
        <row r="3144">
          <cell r="A3144" t="str">
            <v>33698100-0</v>
          </cell>
        </row>
        <row r="3145">
          <cell r="A3145" t="str">
            <v>33698200-1</v>
          </cell>
        </row>
        <row r="3146">
          <cell r="A3146" t="str">
            <v>33698300-2</v>
          </cell>
        </row>
        <row r="3147">
          <cell r="A3147" t="str">
            <v>33700000-7</v>
          </cell>
        </row>
        <row r="3148">
          <cell r="A3148" t="str">
            <v>33710000-0</v>
          </cell>
        </row>
        <row r="3149">
          <cell r="A3149" t="str">
            <v>33711000-7</v>
          </cell>
        </row>
        <row r="3150">
          <cell r="A3150" t="str">
            <v>33711100-8</v>
          </cell>
        </row>
        <row r="3151">
          <cell r="A3151" t="str">
            <v>33711110-1</v>
          </cell>
        </row>
        <row r="3152">
          <cell r="A3152" t="str">
            <v>33711120-4</v>
          </cell>
        </row>
        <row r="3153">
          <cell r="A3153" t="str">
            <v>33711130-7</v>
          </cell>
        </row>
        <row r="3154">
          <cell r="A3154" t="str">
            <v>33711140-0</v>
          </cell>
        </row>
        <row r="3155">
          <cell r="A3155" t="str">
            <v>33711150-3</v>
          </cell>
        </row>
        <row r="3156">
          <cell r="A3156" t="str">
            <v>33711200-9</v>
          </cell>
        </row>
        <row r="3157">
          <cell r="A3157" t="str">
            <v>33711300-0</v>
          </cell>
        </row>
        <row r="3158">
          <cell r="A3158" t="str">
            <v>33711400-1</v>
          </cell>
        </row>
        <row r="3159">
          <cell r="A3159" t="str">
            <v>33711410-4</v>
          </cell>
        </row>
        <row r="3160">
          <cell r="A3160" t="str">
            <v>33711420-7</v>
          </cell>
        </row>
        <row r="3161">
          <cell r="A3161" t="str">
            <v>33711430-0</v>
          </cell>
        </row>
        <row r="3162">
          <cell r="A3162" t="str">
            <v>33711440-3</v>
          </cell>
        </row>
        <row r="3163">
          <cell r="A3163" t="str">
            <v>33711450-6</v>
          </cell>
        </row>
        <row r="3164">
          <cell r="A3164" t="str">
            <v>33711500-2</v>
          </cell>
        </row>
        <row r="3165">
          <cell r="A3165" t="str">
            <v>33711510-5</v>
          </cell>
        </row>
        <row r="3166">
          <cell r="A3166" t="str">
            <v>33711520-8</v>
          </cell>
        </row>
        <row r="3167">
          <cell r="A3167" t="str">
            <v>33711530-1</v>
          </cell>
        </row>
        <row r="3168">
          <cell r="A3168" t="str">
            <v>33711540-4</v>
          </cell>
        </row>
        <row r="3169">
          <cell r="A3169" t="str">
            <v>33711600-3</v>
          </cell>
        </row>
        <row r="3170">
          <cell r="A3170" t="str">
            <v>33711610-6</v>
          </cell>
        </row>
        <row r="3171">
          <cell r="A3171" t="str">
            <v>33711620-9</v>
          </cell>
        </row>
        <row r="3172">
          <cell r="A3172" t="str">
            <v>33711630-2</v>
          </cell>
        </row>
        <row r="3173">
          <cell r="A3173" t="str">
            <v>33711640-5</v>
          </cell>
        </row>
        <row r="3174">
          <cell r="A3174" t="str">
            <v>33711700-4</v>
          </cell>
        </row>
        <row r="3175">
          <cell r="A3175" t="str">
            <v>33711710-7</v>
          </cell>
        </row>
        <row r="3176">
          <cell r="A3176" t="str">
            <v>33711720-0</v>
          </cell>
        </row>
        <row r="3177">
          <cell r="A3177" t="str">
            <v>33711730-3</v>
          </cell>
        </row>
        <row r="3178">
          <cell r="A3178" t="str">
            <v>33711740-6</v>
          </cell>
        </row>
        <row r="3179">
          <cell r="A3179" t="str">
            <v>33711750-9</v>
          </cell>
        </row>
        <row r="3180">
          <cell r="A3180" t="str">
            <v>33711760-2</v>
          </cell>
        </row>
        <row r="3181">
          <cell r="A3181" t="str">
            <v>33711770-5</v>
          </cell>
        </row>
        <row r="3182">
          <cell r="A3182" t="str">
            <v>33711780-8</v>
          </cell>
        </row>
        <row r="3183">
          <cell r="A3183" t="str">
            <v>33711790-1</v>
          </cell>
        </row>
        <row r="3184">
          <cell r="A3184" t="str">
            <v>33711800-5</v>
          </cell>
        </row>
        <row r="3185">
          <cell r="A3185" t="str">
            <v>33711810-8</v>
          </cell>
        </row>
        <row r="3186">
          <cell r="A3186" t="str">
            <v>33711900-6</v>
          </cell>
        </row>
        <row r="3187">
          <cell r="A3187" t="str">
            <v>33712000-4</v>
          </cell>
        </row>
        <row r="3188">
          <cell r="A3188" t="str">
            <v>33713000-1</v>
          </cell>
        </row>
        <row r="3189">
          <cell r="A3189" t="str">
            <v>33720000-3</v>
          </cell>
        </row>
        <row r="3190">
          <cell r="A3190" t="str">
            <v>33721000-0</v>
          </cell>
        </row>
        <row r="3191">
          <cell r="A3191" t="str">
            <v>33721100-1</v>
          </cell>
        </row>
        <row r="3192">
          <cell r="A3192" t="str">
            <v>33721200-2</v>
          </cell>
        </row>
        <row r="3193">
          <cell r="A3193" t="str">
            <v>33722000-7</v>
          </cell>
        </row>
        <row r="3194">
          <cell r="A3194" t="str">
            <v>33722100-8</v>
          </cell>
        </row>
        <row r="3195">
          <cell r="A3195" t="str">
            <v>33722110-1</v>
          </cell>
        </row>
        <row r="3196">
          <cell r="A3196" t="str">
            <v>33722200-9</v>
          </cell>
        </row>
        <row r="3197">
          <cell r="A3197" t="str">
            <v>33722210-2</v>
          </cell>
        </row>
        <row r="3198">
          <cell r="A3198" t="str">
            <v>33722300-0</v>
          </cell>
        </row>
        <row r="3199">
          <cell r="A3199" t="str">
            <v>33730000-6</v>
          </cell>
        </row>
        <row r="3200">
          <cell r="A3200" t="str">
            <v>33731000-3</v>
          </cell>
        </row>
        <row r="3201">
          <cell r="A3201" t="str">
            <v>33731100-4</v>
          </cell>
        </row>
        <row r="3202">
          <cell r="A3202" t="str">
            <v>33731110-7</v>
          </cell>
        </row>
        <row r="3203">
          <cell r="A3203" t="str">
            <v>33731120-0</v>
          </cell>
        </row>
        <row r="3204">
          <cell r="A3204" t="str">
            <v>33732000-0</v>
          </cell>
        </row>
        <row r="3205">
          <cell r="A3205" t="str">
            <v>33733000-7</v>
          </cell>
        </row>
        <row r="3206">
          <cell r="A3206" t="str">
            <v>33734000-4</v>
          </cell>
        </row>
        <row r="3207">
          <cell r="A3207" t="str">
            <v>33734100-5</v>
          </cell>
        </row>
        <row r="3208">
          <cell r="A3208" t="str">
            <v>33734200-6</v>
          </cell>
        </row>
        <row r="3209">
          <cell r="A3209" t="str">
            <v>33735000-1</v>
          </cell>
        </row>
        <row r="3210">
          <cell r="A3210" t="str">
            <v>33735100-2</v>
          </cell>
        </row>
        <row r="3211">
          <cell r="A3211" t="str">
            <v>33735200-3</v>
          </cell>
        </row>
        <row r="3212">
          <cell r="A3212" t="str">
            <v>33740000-9</v>
          </cell>
        </row>
        <row r="3213">
          <cell r="A3213" t="str">
            <v>33741000-6</v>
          </cell>
        </row>
        <row r="3214">
          <cell r="A3214" t="str">
            <v>33741100-7</v>
          </cell>
        </row>
        <row r="3215">
          <cell r="A3215" t="str">
            <v>33741200-8</v>
          </cell>
        </row>
        <row r="3216">
          <cell r="A3216" t="str">
            <v>33741300-9</v>
          </cell>
        </row>
        <row r="3217">
          <cell r="A3217" t="str">
            <v>33742000-3</v>
          </cell>
        </row>
        <row r="3218">
          <cell r="A3218" t="str">
            <v>33742100-4</v>
          </cell>
        </row>
        <row r="3219">
          <cell r="A3219" t="str">
            <v>33742200-5</v>
          </cell>
        </row>
        <row r="3220">
          <cell r="A3220" t="str">
            <v>33750000-2</v>
          </cell>
        </row>
        <row r="3221">
          <cell r="A3221" t="str">
            <v>33751000-9</v>
          </cell>
        </row>
        <row r="3222">
          <cell r="A3222" t="str">
            <v>33752000-6</v>
          </cell>
        </row>
        <row r="3223">
          <cell r="A3223" t="str">
            <v>33760000-5</v>
          </cell>
        </row>
        <row r="3224">
          <cell r="A3224" t="str">
            <v>33761000-2</v>
          </cell>
        </row>
        <row r="3225">
          <cell r="A3225" t="str">
            <v>33762000-9</v>
          </cell>
        </row>
        <row r="3226">
          <cell r="A3226" t="str">
            <v>33763000-6</v>
          </cell>
        </row>
        <row r="3227">
          <cell r="A3227" t="str">
            <v>33764000-3</v>
          </cell>
        </row>
        <row r="3228">
          <cell r="A3228" t="str">
            <v>33770000-8</v>
          </cell>
        </row>
        <row r="3229">
          <cell r="A3229" t="str">
            <v>33771000-5</v>
          </cell>
        </row>
        <row r="3230">
          <cell r="A3230" t="str">
            <v>33771100-6</v>
          </cell>
        </row>
        <row r="3231">
          <cell r="A3231" t="str">
            <v>33771200-7</v>
          </cell>
        </row>
        <row r="3232">
          <cell r="A3232" t="str">
            <v>33772000-2</v>
          </cell>
        </row>
        <row r="3233">
          <cell r="A3233" t="str">
            <v>33790000-4</v>
          </cell>
        </row>
        <row r="3234">
          <cell r="A3234" t="str">
            <v>33791000-1</v>
          </cell>
        </row>
        <row r="3235">
          <cell r="A3235" t="str">
            <v>33792000-8</v>
          </cell>
        </row>
        <row r="3236">
          <cell r="A3236" t="str">
            <v>33793000-5</v>
          </cell>
        </row>
        <row r="3237">
          <cell r="A3237" t="str">
            <v>33900000-9</v>
          </cell>
        </row>
        <row r="3238">
          <cell r="A3238" t="str">
            <v>33910000-2</v>
          </cell>
        </row>
        <row r="3239">
          <cell r="A3239" t="str">
            <v>33911000-9</v>
          </cell>
        </row>
        <row r="3240">
          <cell r="A3240" t="str">
            <v>33912000-6</v>
          </cell>
        </row>
        <row r="3241">
          <cell r="A3241" t="str">
            <v>33912100-7</v>
          </cell>
        </row>
        <row r="3242">
          <cell r="A3242" t="str">
            <v>33913000-3</v>
          </cell>
        </row>
        <row r="3243">
          <cell r="A3243" t="str">
            <v>33914000-0</v>
          </cell>
        </row>
        <row r="3244">
          <cell r="A3244" t="str">
            <v>33914100-1</v>
          </cell>
        </row>
        <row r="3245">
          <cell r="A3245" t="str">
            <v>33914200-2</v>
          </cell>
        </row>
        <row r="3246">
          <cell r="A3246" t="str">
            <v>33914300-3</v>
          </cell>
        </row>
        <row r="3247">
          <cell r="A3247" t="str">
            <v>33915000-7</v>
          </cell>
        </row>
        <row r="3248">
          <cell r="A3248" t="str">
            <v>33916000-4</v>
          </cell>
        </row>
        <row r="3249">
          <cell r="A3249" t="str">
            <v>33916100-5</v>
          </cell>
        </row>
        <row r="3250">
          <cell r="A3250" t="str">
            <v>33917000-1</v>
          </cell>
        </row>
        <row r="3251">
          <cell r="A3251" t="str">
            <v>33918000-8</v>
          </cell>
        </row>
        <row r="3252">
          <cell r="A3252" t="str">
            <v>33919000-5</v>
          </cell>
        </row>
        <row r="3253">
          <cell r="A3253" t="str">
            <v>33920000-5</v>
          </cell>
        </row>
        <row r="3254">
          <cell r="A3254" t="str">
            <v>33921000-2</v>
          </cell>
        </row>
        <row r="3255">
          <cell r="A3255" t="str">
            <v>33922000-9</v>
          </cell>
        </row>
        <row r="3256">
          <cell r="A3256" t="str">
            <v>33923000-6</v>
          </cell>
        </row>
        <row r="3257">
          <cell r="A3257" t="str">
            <v>33923100-7</v>
          </cell>
        </row>
        <row r="3258">
          <cell r="A3258" t="str">
            <v>33923200-8</v>
          </cell>
        </row>
        <row r="3259">
          <cell r="A3259" t="str">
            <v>33923300-9</v>
          </cell>
        </row>
        <row r="3260">
          <cell r="A3260" t="str">
            <v>33924000-3</v>
          </cell>
        </row>
        <row r="3261">
          <cell r="A3261" t="str">
            <v>33925000-0</v>
          </cell>
        </row>
        <row r="3262">
          <cell r="A3262" t="str">
            <v>33926000-7</v>
          </cell>
        </row>
        <row r="3263">
          <cell r="A3263" t="str">
            <v>33927000-4</v>
          </cell>
        </row>
        <row r="3264">
          <cell r="A3264" t="str">
            <v>33928000-1</v>
          </cell>
        </row>
        <row r="3265">
          <cell r="A3265" t="str">
            <v>33929000-8</v>
          </cell>
        </row>
        <row r="3266">
          <cell r="A3266" t="str">
            <v>33930000-8</v>
          </cell>
        </row>
        <row r="3267">
          <cell r="A3267" t="str">
            <v>33931000-5</v>
          </cell>
        </row>
        <row r="3268">
          <cell r="A3268" t="str">
            <v>33932000-2</v>
          </cell>
        </row>
        <row r="3269">
          <cell r="A3269" t="str">
            <v>33933000-9</v>
          </cell>
        </row>
        <row r="3270">
          <cell r="A3270" t="str">
            <v>33933100-0</v>
          </cell>
        </row>
        <row r="3271">
          <cell r="A3271" t="str">
            <v>33934000-6</v>
          </cell>
        </row>
        <row r="3272">
          <cell r="A3272" t="str">
            <v>33935000-3</v>
          </cell>
        </row>
        <row r="3273">
          <cell r="A3273" t="str">
            <v>33936000-0</v>
          </cell>
        </row>
        <row r="3274">
          <cell r="A3274" t="str">
            <v>33937000-7</v>
          </cell>
        </row>
        <row r="3275">
          <cell r="A3275" t="str">
            <v>33940000-1</v>
          </cell>
        </row>
        <row r="3276">
          <cell r="A3276" t="str">
            <v>33941000-8</v>
          </cell>
        </row>
        <row r="3277">
          <cell r="A3277" t="str">
            <v>33942000-5</v>
          </cell>
        </row>
        <row r="3278">
          <cell r="A3278" t="str">
            <v>33943000-2</v>
          </cell>
        </row>
        <row r="3279">
          <cell r="A3279" t="str">
            <v>33944000-9</v>
          </cell>
        </row>
        <row r="3280">
          <cell r="A3280" t="str">
            <v>33945000-6</v>
          </cell>
        </row>
        <row r="3281">
          <cell r="A3281" t="str">
            <v>33946000-3</v>
          </cell>
        </row>
        <row r="3282">
          <cell r="A3282" t="str">
            <v>33947000-0</v>
          </cell>
        </row>
        <row r="3283">
          <cell r="A3283" t="str">
            <v>33948000-7</v>
          </cell>
        </row>
        <row r="3284">
          <cell r="A3284" t="str">
            <v>33949000-4</v>
          </cell>
        </row>
        <row r="3285">
          <cell r="A3285" t="str">
            <v>33950000-4</v>
          </cell>
        </row>
        <row r="3286">
          <cell r="A3286" t="str">
            <v>33951000-1</v>
          </cell>
        </row>
        <row r="3287">
          <cell r="A3287" t="str">
            <v>33952000-8</v>
          </cell>
        </row>
        <row r="3288">
          <cell r="A3288" t="str">
            <v>33953000-5</v>
          </cell>
        </row>
        <row r="3289">
          <cell r="A3289" t="str">
            <v>33954000-2</v>
          </cell>
        </row>
        <row r="3290">
          <cell r="A3290" t="str">
            <v>33960000-7</v>
          </cell>
        </row>
        <row r="3291">
          <cell r="A3291" t="str">
            <v>33961000-4</v>
          </cell>
        </row>
        <row r="3292">
          <cell r="A3292" t="str">
            <v>33962000-1</v>
          </cell>
        </row>
        <row r="3293">
          <cell r="A3293" t="str">
            <v>33963000-8</v>
          </cell>
        </row>
        <row r="3294">
          <cell r="A3294" t="str">
            <v>33964000-5</v>
          </cell>
        </row>
        <row r="3295">
          <cell r="A3295" t="str">
            <v>33965000-2</v>
          </cell>
        </row>
        <row r="3296">
          <cell r="A3296" t="str">
            <v>33966000-9</v>
          </cell>
        </row>
        <row r="3297">
          <cell r="A3297" t="str">
            <v>33967000-6</v>
          </cell>
        </row>
        <row r="3298">
          <cell r="A3298" t="str">
            <v>33968000-3</v>
          </cell>
        </row>
        <row r="3299">
          <cell r="A3299" t="str">
            <v>33970000-0</v>
          </cell>
        </row>
        <row r="3300">
          <cell r="A3300" t="str">
            <v>33971000-7</v>
          </cell>
        </row>
        <row r="3301">
          <cell r="A3301" t="str">
            <v>33972000-4</v>
          </cell>
        </row>
        <row r="3302">
          <cell r="A3302" t="str">
            <v>33973000-1</v>
          </cell>
        </row>
        <row r="3303">
          <cell r="A3303" t="str">
            <v>33974000-8</v>
          </cell>
        </row>
        <row r="3304">
          <cell r="A3304" t="str">
            <v>33975000-5</v>
          </cell>
        </row>
        <row r="3305">
          <cell r="A3305" t="str">
            <v>34100000-8</v>
          </cell>
        </row>
        <row r="3306">
          <cell r="A3306" t="str">
            <v>34110000-1</v>
          </cell>
        </row>
        <row r="3307">
          <cell r="A3307" t="str">
            <v>34111000-8</v>
          </cell>
        </row>
        <row r="3308">
          <cell r="A3308" t="str">
            <v>34111100-9</v>
          </cell>
        </row>
        <row r="3309">
          <cell r="A3309" t="str">
            <v>34111200-0</v>
          </cell>
        </row>
        <row r="3310">
          <cell r="A3310" t="str">
            <v>34113000-2</v>
          </cell>
        </row>
        <row r="3311">
          <cell r="A3311" t="str">
            <v>34113100-3</v>
          </cell>
        </row>
        <row r="3312">
          <cell r="A3312" t="str">
            <v>34113200-4</v>
          </cell>
        </row>
        <row r="3313">
          <cell r="A3313" t="str">
            <v>34113300-5</v>
          </cell>
        </row>
        <row r="3314">
          <cell r="A3314" t="str">
            <v>34114000-9</v>
          </cell>
        </row>
        <row r="3315">
          <cell r="A3315" t="str">
            <v>34114100-0</v>
          </cell>
        </row>
        <row r="3316">
          <cell r="A3316" t="str">
            <v>34114110-3</v>
          </cell>
        </row>
        <row r="3317">
          <cell r="A3317" t="str">
            <v>34114120-6</v>
          </cell>
        </row>
        <row r="3318">
          <cell r="A3318" t="str">
            <v>34114121-3</v>
          </cell>
        </row>
        <row r="3319">
          <cell r="A3319" t="str">
            <v>34114122-0</v>
          </cell>
        </row>
        <row r="3320">
          <cell r="A3320" t="str">
            <v>34114200-1</v>
          </cell>
        </row>
        <row r="3321">
          <cell r="A3321" t="str">
            <v>34114210-4</v>
          </cell>
        </row>
        <row r="3322">
          <cell r="A3322" t="str">
            <v>34114300-2</v>
          </cell>
        </row>
        <row r="3323">
          <cell r="A3323" t="str">
            <v>34114400-3</v>
          </cell>
        </row>
        <row r="3324">
          <cell r="A3324" t="str">
            <v>34115000-6</v>
          </cell>
        </row>
        <row r="3325">
          <cell r="A3325" t="str">
            <v>34115200-8</v>
          </cell>
        </row>
        <row r="3326">
          <cell r="A3326" t="str">
            <v>34115300-9</v>
          </cell>
        </row>
        <row r="3327">
          <cell r="A3327" t="str">
            <v>34120000-4</v>
          </cell>
        </row>
        <row r="3328">
          <cell r="A3328" t="str">
            <v>34121000-1</v>
          </cell>
        </row>
        <row r="3329">
          <cell r="A3329" t="str">
            <v>34121100-2</v>
          </cell>
        </row>
        <row r="3330">
          <cell r="A3330" t="str">
            <v>34121200-3</v>
          </cell>
        </row>
        <row r="3331">
          <cell r="A3331" t="str">
            <v>34121300-4</v>
          </cell>
        </row>
        <row r="3332">
          <cell r="A3332" t="str">
            <v>34121400-5</v>
          </cell>
        </row>
        <row r="3333">
          <cell r="A3333" t="str">
            <v>34121500-6</v>
          </cell>
        </row>
        <row r="3334">
          <cell r="A3334" t="str">
            <v>34130000-7</v>
          </cell>
        </row>
        <row r="3335">
          <cell r="A3335" t="str">
            <v>34131000-4</v>
          </cell>
        </row>
        <row r="3336">
          <cell r="A3336" t="str">
            <v>34132000-1</v>
          </cell>
        </row>
        <row r="3337">
          <cell r="A3337" t="str">
            <v>34133000-8</v>
          </cell>
        </row>
        <row r="3338">
          <cell r="A3338" t="str">
            <v>34133100-9</v>
          </cell>
        </row>
        <row r="3339">
          <cell r="A3339" t="str">
            <v>34133110-2</v>
          </cell>
        </row>
        <row r="3340">
          <cell r="A3340" t="str">
            <v>34134000-5</v>
          </cell>
        </row>
        <row r="3341">
          <cell r="A3341" t="str">
            <v>34134100-6</v>
          </cell>
        </row>
        <row r="3342">
          <cell r="A3342" t="str">
            <v>34134200-7</v>
          </cell>
        </row>
        <row r="3343">
          <cell r="A3343" t="str">
            <v>34136000-9</v>
          </cell>
        </row>
        <row r="3344">
          <cell r="A3344" t="str">
            <v>34136100-0</v>
          </cell>
        </row>
        <row r="3345">
          <cell r="A3345" t="str">
            <v>34136200-1</v>
          </cell>
        </row>
        <row r="3346">
          <cell r="A3346" t="str">
            <v>34137000-6</v>
          </cell>
        </row>
        <row r="3347">
          <cell r="A3347" t="str">
            <v>34138000-3</v>
          </cell>
        </row>
        <row r="3348">
          <cell r="A3348" t="str">
            <v>34139000-0</v>
          </cell>
        </row>
        <row r="3349">
          <cell r="A3349" t="str">
            <v>34139100-1</v>
          </cell>
        </row>
        <row r="3350">
          <cell r="A3350" t="str">
            <v>34139200-2</v>
          </cell>
        </row>
        <row r="3351">
          <cell r="A3351" t="str">
            <v>34139300-3</v>
          </cell>
        </row>
        <row r="3352">
          <cell r="A3352" t="str">
            <v>34140000-0</v>
          </cell>
        </row>
        <row r="3353">
          <cell r="A3353" t="str">
            <v>34142000-4</v>
          </cell>
        </row>
        <row r="3354">
          <cell r="A3354" t="str">
            <v>34142100-5</v>
          </cell>
        </row>
        <row r="3355">
          <cell r="A3355" t="str">
            <v>34142200-6</v>
          </cell>
        </row>
        <row r="3356">
          <cell r="A3356" t="str">
            <v>34142300-7</v>
          </cell>
        </row>
        <row r="3357">
          <cell r="A3357" t="str">
            <v>34143000-1</v>
          </cell>
        </row>
        <row r="3358">
          <cell r="A3358" t="str">
            <v>34144000-8</v>
          </cell>
        </row>
        <row r="3359">
          <cell r="A3359" t="str">
            <v>34144100-9</v>
          </cell>
        </row>
        <row r="3360">
          <cell r="A3360" t="str">
            <v>34144200-0</v>
          </cell>
        </row>
        <row r="3361">
          <cell r="A3361" t="str">
            <v>34144210-3</v>
          </cell>
        </row>
        <row r="3362">
          <cell r="A3362" t="str">
            <v>34144211-0</v>
          </cell>
        </row>
        <row r="3363">
          <cell r="A3363" t="str">
            <v>34144212-7</v>
          </cell>
        </row>
        <row r="3364">
          <cell r="A3364" t="str">
            <v>34144213-4</v>
          </cell>
        </row>
        <row r="3365">
          <cell r="A3365" t="str">
            <v>34144220-6</v>
          </cell>
        </row>
        <row r="3366">
          <cell r="A3366" t="str">
            <v>34144300-1</v>
          </cell>
        </row>
        <row r="3367">
          <cell r="A3367" t="str">
            <v>34144400-2</v>
          </cell>
        </row>
        <row r="3368">
          <cell r="A3368" t="str">
            <v>34144410-5</v>
          </cell>
        </row>
        <row r="3369">
          <cell r="A3369" t="str">
            <v>34144420-8</v>
          </cell>
        </row>
        <row r="3370">
          <cell r="A3370" t="str">
            <v>34144430-1</v>
          </cell>
        </row>
        <row r="3371">
          <cell r="A3371" t="str">
            <v>34144431-8</v>
          </cell>
        </row>
        <row r="3372">
          <cell r="A3372" t="str">
            <v>34144440-4</v>
          </cell>
        </row>
        <row r="3373">
          <cell r="A3373" t="str">
            <v>34144450-7</v>
          </cell>
        </row>
        <row r="3374">
          <cell r="A3374" t="str">
            <v>34144500-3</v>
          </cell>
        </row>
        <row r="3375">
          <cell r="A3375" t="str">
            <v>34144510-6</v>
          </cell>
        </row>
        <row r="3376">
          <cell r="A3376" t="str">
            <v>34144511-3</v>
          </cell>
        </row>
        <row r="3377">
          <cell r="A3377" t="str">
            <v>34144512-0</v>
          </cell>
        </row>
        <row r="3378">
          <cell r="A3378" t="str">
            <v>34144520-9</v>
          </cell>
        </row>
        <row r="3379">
          <cell r="A3379" t="str">
            <v>34144700-5</v>
          </cell>
        </row>
        <row r="3380">
          <cell r="A3380" t="str">
            <v>34144710-8</v>
          </cell>
        </row>
        <row r="3381">
          <cell r="A3381" t="str">
            <v>34144730-4</v>
          </cell>
        </row>
        <row r="3382">
          <cell r="A3382" t="str">
            <v>34144740-7</v>
          </cell>
        </row>
        <row r="3383">
          <cell r="A3383" t="str">
            <v>34144750-0</v>
          </cell>
        </row>
        <row r="3384">
          <cell r="A3384" t="str">
            <v>34144751-7</v>
          </cell>
        </row>
        <row r="3385">
          <cell r="A3385" t="str">
            <v>34144760-3</v>
          </cell>
        </row>
        <row r="3386">
          <cell r="A3386" t="str">
            <v>34144800-6</v>
          </cell>
        </row>
        <row r="3387">
          <cell r="A3387" t="str">
            <v>34144900-7</v>
          </cell>
        </row>
        <row r="3388">
          <cell r="A3388" t="str">
            <v>34144910-0</v>
          </cell>
        </row>
        <row r="3389">
          <cell r="A3389" t="str">
            <v>34150000-3</v>
          </cell>
        </row>
        <row r="3390">
          <cell r="A3390" t="str">
            <v>34151000-0</v>
          </cell>
        </row>
        <row r="3391">
          <cell r="A3391" t="str">
            <v>34152000-7</v>
          </cell>
        </row>
        <row r="3392">
          <cell r="A3392" t="str">
            <v>34200000-9</v>
          </cell>
        </row>
        <row r="3393">
          <cell r="A3393" t="str">
            <v>34210000-2</v>
          </cell>
        </row>
        <row r="3394">
          <cell r="A3394" t="str">
            <v>34211000-9</v>
          </cell>
        </row>
        <row r="3395">
          <cell r="A3395" t="str">
            <v>34211100-9</v>
          </cell>
        </row>
        <row r="3396">
          <cell r="A3396" t="str">
            <v>34211200-9</v>
          </cell>
        </row>
        <row r="3397">
          <cell r="A3397" t="str">
            <v>34211300-9</v>
          </cell>
        </row>
        <row r="3398">
          <cell r="A3398" t="str">
            <v>34220000-5</v>
          </cell>
        </row>
        <row r="3399">
          <cell r="A3399" t="str">
            <v>34221000-2</v>
          </cell>
        </row>
        <row r="3400">
          <cell r="A3400" t="str">
            <v>34221100-3</v>
          </cell>
        </row>
        <row r="3401">
          <cell r="A3401" t="str">
            <v>34221200-4</v>
          </cell>
        </row>
        <row r="3402">
          <cell r="A3402" t="str">
            <v>34221300-5</v>
          </cell>
        </row>
        <row r="3403">
          <cell r="A3403" t="str">
            <v>34223000-6</v>
          </cell>
        </row>
        <row r="3404">
          <cell r="A3404" t="str">
            <v>34223100-7</v>
          </cell>
        </row>
        <row r="3405">
          <cell r="A3405" t="str">
            <v>34223200-8</v>
          </cell>
        </row>
        <row r="3406">
          <cell r="A3406" t="str">
            <v>34223300-9</v>
          </cell>
        </row>
        <row r="3407">
          <cell r="A3407" t="str">
            <v>34223310-2</v>
          </cell>
        </row>
        <row r="3408">
          <cell r="A3408" t="str">
            <v>34223320-5</v>
          </cell>
        </row>
        <row r="3409">
          <cell r="A3409" t="str">
            <v>34223330-8</v>
          </cell>
        </row>
        <row r="3410">
          <cell r="A3410" t="str">
            <v>34223340-1</v>
          </cell>
        </row>
        <row r="3411">
          <cell r="A3411" t="str">
            <v>34223350-4</v>
          </cell>
        </row>
        <row r="3412">
          <cell r="A3412" t="str">
            <v>34223360-7</v>
          </cell>
        </row>
        <row r="3413">
          <cell r="A3413" t="str">
            <v>34223370-0</v>
          </cell>
        </row>
        <row r="3414">
          <cell r="A3414" t="str">
            <v>34223400-0</v>
          </cell>
        </row>
        <row r="3415">
          <cell r="A3415" t="str">
            <v>34224000-3</v>
          </cell>
        </row>
        <row r="3416">
          <cell r="A3416" t="str">
            <v>34224100-4</v>
          </cell>
        </row>
        <row r="3417">
          <cell r="A3417" t="str">
            <v>34224200-5</v>
          </cell>
        </row>
        <row r="3418">
          <cell r="A3418" t="str">
            <v>34300000-0</v>
          </cell>
        </row>
        <row r="3419">
          <cell r="A3419" t="str">
            <v>34310000-3</v>
          </cell>
        </row>
        <row r="3420">
          <cell r="A3420" t="str">
            <v>34311000-0</v>
          </cell>
        </row>
        <row r="3421">
          <cell r="A3421" t="str">
            <v>34311100-1</v>
          </cell>
        </row>
        <row r="3422">
          <cell r="A3422" t="str">
            <v>34311110-4</v>
          </cell>
        </row>
        <row r="3423">
          <cell r="A3423" t="str">
            <v>34311120-7</v>
          </cell>
        </row>
        <row r="3424">
          <cell r="A3424" t="str">
            <v>34312000-7</v>
          </cell>
        </row>
        <row r="3425">
          <cell r="A3425" t="str">
            <v>34312100-8</v>
          </cell>
        </row>
        <row r="3426">
          <cell r="A3426" t="str">
            <v>34312200-9</v>
          </cell>
        </row>
        <row r="3427">
          <cell r="A3427" t="str">
            <v>34312300-0</v>
          </cell>
        </row>
        <row r="3428">
          <cell r="A3428" t="str">
            <v>34312400-1</v>
          </cell>
        </row>
        <row r="3429">
          <cell r="A3429" t="str">
            <v>34312500-2</v>
          </cell>
        </row>
        <row r="3430">
          <cell r="A3430" t="str">
            <v>34312600-3</v>
          </cell>
        </row>
        <row r="3431">
          <cell r="A3431" t="str">
            <v>34312700-4</v>
          </cell>
        </row>
        <row r="3432">
          <cell r="A3432" t="str">
            <v>34320000-6</v>
          </cell>
        </row>
        <row r="3433">
          <cell r="A3433" t="str">
            <v>34321000-3</v>
          </cell>
        </row>
        <row r="3434">
          <cell r="A3434" t="str">
            <v>34321100-4</v>
          </cell>
        </row>
        <row r="3435">
          <cell r="A3435" t="str">
            <v>34321200-5</v>
          </cell>
        </row>
        <row r="3436">
          <cell r="A3436" t="str">
            <v>34322000-0</v>
          </cell>
        </row>
        <row r="3437">
          <cell r="A3437" t="str">
            <v>34322100-1</v>
          </cell>
        </row>
        <row r="3438">
          <cell r="A3438" t="str">
            <v>34322200-2</v>
          </cell>
        </row>
        <row r="3439">
          <cell r="A3439" t="str">
            <v>34322300-3</v>
          </cell>
        </row>
        <row r="3440">
          <cell r="A3440" t="str">
            <v>34322400-4</v>
          </cell>
        </row>
        <row r="3441">
          <cell r="A3441" t="str">
            <v>34322500-5</v>
          </cell>
        </row>
        <row r="3442">
          <cell r="A3442" t="str">
            <v>34324000-4</v>
          </cell>
        </row>
        <row r="3443">
          <cell r="A3443" t="str">
            <v>34324100-5</v>
          </cell>
        </row>
        <row r="3444">
          <cell r="A3444" t="str">
            <v>34325000-1</v>
          </cell>
        </row>
        <row r="3445">
          <cell r="A3445" t="str">
            <v>34325100-2</v>
          </cell>
        </row>
        <row r="3446">
          <cell r="A3446" t="str">
            <v>34325200-3</v>
          </cell>
        </row>
        <row r="3447">
          <cell r="A3447" t="str">
            <v>34326000-8</v>
          </cell>
        </row>
        <row r="3448">
          <cell r="A3448" t="str">
            <v>34326100-9</v>
          </cell>
        </row>
        <row r="3449">
          <cell r="A3449" t="str">
            <v>34326200-0</v>
          </cell>
        </row>
        <row r="3450">
          <cell r="A3450" t="str">
            <v>34327000-5</v>
          </cell>
        </row>
        <row r="3451">
          <cell r="A3451" t="str">
            <v>34327100-6</v>
          </cell>
        </row>
        <row r="3452">
          <cell r="A3452" t="str">
            <v>34327200-7</v>
          </cell>
        </row>
        <row r="3453">
          <cell r="A3453" t="str">
            <v>34328000-2</v>
          </cell>
        </row>
        <row r="3454">
          <cell r="A3454" t="str">
            <v>34328100-3</v>
          </cell>
        </row>
        <row r="3455">
          <cell r="A3455" t="str">
            <v>34328200-4</v>
          </cell>
        </row>
        <row r="3456">
          <cell r="A3456" t="str">
            <v>34328300-5</v>
          </cell>
        </row>
        <row r="3457">
          <cell r="A3457" t="str">
            <v>34330000-9</v>
          </cell>
        </row>
        <row r="3458">
          <cell r="A3458" t="str">
            <v>34350000-5</v>
          </cell>
        </row>
        <row r="3459">
          <cell r="A3459" t="str">
            <v>34351000-2</v>
          </cell>
        </row>
        <row r="3460">
          <cell r="A3460" t="str">
            <v>34351100-3</v>
          </cell>
        </row>
        <row r="3461">
          <cell r="A3461" t="str">
            <v>34352000-9</v>
          </cell>
        </row>
        <row r="3462">
          <cell r="A3462" t="str">
            <v>34352100-0</v>
          </cell>
        </row>
        <row r="3463">
          <cell r="A3463" t="str">
            <v>34352200-1</v>
          </cell>
        </row>
        <row r="3464">
          <cell r="A3464" t="str">
            <v>34352300-2</v>
          </cell>
        </row>
        <row r="3465">
          <cell r="A3465" t="str">
            <v>34360000-8</v>
          </cell>
        </row>
        <row r="3466">
          <cell r="A3466" t="str">
            <v>34370000-1</v>
          </cell>
        </row>
        <row r="3467">
          <cell r="A3467" t="str">
            <v>34390000-7</v>
          </cell>
        </row>
        <row r="3468">
          <cell r="A3468" t="str">
            <v>34400000-1</v>
          </cell>
        </row>
        <row r="3469">
          <cell r="A3469" t="str">
            <v>34410000-4</v>
          </cell>
        </row>
        <row r="3470">
          <cell r="A3470" t="str">
            <v>34411000-1</v>
          </cell>
        </row>
        <row r="3471">
          <cell r="A3471" t="str">
            <v>34411100-2</v>
          </cell>
        </row>
        <row r="3472">
          <cell r="A3472" t="str">
            <v>34411110-5</v>
          </cell>
        </row>
        <row r="3473">
          <cell r="A3473" t="str">
            <v>34411200-3</v>
          </cell>
        </row>
        <row r="3474">
          <cell r="A3474" t="str">
            <v>34420000-7</v>
          </cell>
        </row>
        <row r="3475">
          <cell r="A3475" t="str">
            <v>34421000-7</v>
          </cell>
        </row>
        <row r="3476">
          <cell r="A3476" t="str">
            <v>34422000-7</v>
          </cell>
        </row>
        <row r="3477">
          <cell r="A3477" t="str">
            <v>34430000-0</v>
          </cell>
        </row>
        <row r="3478">
          <cell r="A3478" t="str">
            <v>34431000-7</v>
          </cell>
        </row>
        <row r="3479">
          <cell r="A3479" t="str">
            <v>34432000-4</v>
          </cell>
        </row>
        <row r="3480">
          <cell r="A3480" t="str">
            <v>34432100-5</v>
          </cell>
        </row>
        <row r="3481">
          <cell r="A3481" t="str">
            <v>34500000-2</v>
          </cell>
        </row>
        <row r="3482">
          <cell r="A3482" t="str">
            <v>34510000-5</v>
          </cell>
        </row>
        <row r="3483">
          <cell r="A3483" t="str">
            <v>34511100-3</v>
          </cell>
        </row>
        <row r="3484">
          <cell r="A3484" t="str">
            <v>34512000-9</v>
          </cell>
        </row>
        <row r="3485">
          <cell r="A3485" t="str">
            <v>34512100-0</v>
          </cell>
        </row>
        <row r="3486">
          <cell r="A3486" t="str">
            <v>34512200-1</v>
          </cell>
        </row>
        <row r="3487">
          <cell r="A3487" t="str">
            <v>34512300-2</v>
          </cell>
        </row>
        <row r="3488">
          <cell r="A3488" t="str">
            <v>34512400-3</v>
          </cell>
        </row>
        <row r="3489">
          <cell r="A3489" t="str">
            <v>34512500-4</v>
          </cell>
        </row>
        <row r="3490">
          <cell r="A3490" t="str">
            <v>34512600-5</v>
          </cell>
        </row>
        <row r="3491">
          <cell r="A3491" t="str">
            <v>34512700-6</v>
          </cell>
        </row>
        <row r="3492">
          <cell r="A3492" t="str">
            <v>34512800-7</v>
          </cell>
        </row>
        <row r="3493">
          <cell r="A3493" t="str">
            <v>34512900-8</v>
          </cell>
        </row>
        <row r="3494">
          <cell r="A3494" t="str">
            <v>34512950-3</v>
          </cell>
        </row>
        <row r="3495">
          <cell r="A3495" t="str">
            <v>34513000-6</v>
          </cell>
        </row>
        <row r="3496">
          <cell r="A3496" t="str">
            <v>34513100-7</v>
          </cell>
        </row>
        <row r="3497">
          <cell r="A3497" t="str">
            <v>34513150-2</v>
          </cell>
        </row>
        <row r="3498">
          <cell r="A3498" t="str">
            <v>34513200-8</v>
          </cell>
        </row>
        <row r="3499">
          <cell r="A3499" t="str">
            <v>34513250-3</v>
          </cell>
        </row>
        <row r="3500">
          <cell r="A3500" t="str">
            <v>34513300-9</v>
          </cell>
        </row>
        <row r="3501">
          <cell r="A3501" t="str">
            <v>34513350-4</v>
          </cell>
        </row>
        <row r="3502">
          <cell r="A3502" t="str">
            <v>34513400-0</v>
          </cell>
        </row>
        <row r="3503">
          <cell r="A3503" t="str">
            <v>34513450-5</v>
          </cell>
        </row>
        <row r="3504">
          <cell r="A3504" t="str">
            <v>34513500-1</v>
          </cell>
        </row>
        <row r="3505">
          <cell r="A3505" t="str">
            <v>34513550-6</v>
          </cell>
        </row>
        <row r="3506">
          <cell r="A3506" t="str">
            <v>34513600-2</v>
          </cell>
        </row>
        <row r="3507">
          <cell r="A3507" t="str">
            <v>34513650-7</v>
          </cell>
        </row>
        <row r="3508">
          <cell r="A3508" t="str">
            <v>34513700-3</v>
          </cell>
        </row>
        <row r="3509">
          <cell r="A3509" t="str">
            <v>34513750-8</v>
          </cell>
        </row>
        <row r="3510">
          <cell r="A3510" t="str">
            <v>34514000-3</v>
          </cell>
        </row>
        <row r="3511">
          <cell r="A3511" t="str">
            <v>34514100-4</v>
          </cell>
        </row>
        <row r="3512">
          <cell r="A3512" t="str">
            <v>34514200-5</v>
          </cell>
        </row>
        <row r="3513">
          <cell r="A3513" t="str">
            <v>34514300-6</v>
          </cell>
        </row>
        <row r="3514">
          <cell r="A3514" t="str">
            <v>34514400-7</v>
          </cell>
        </row>
        <row r="3515">
          <cell r="A3515" t="str">
            <v>34514500-8</v>
          </cell>
        </row>
        <row r="3516">
          <cell r="A3516" t="str">
            <v>34514600-9</v>
          </cell>
        </row>
        <row r="3517">
          <cell r="A3517" t="str">
            <v>34514700-0</v>
          </cell>
        </row>
        <row r="3518">
          <cell r="A3518" t="str">
            <v>34514800-1</v>
          </cell>
        </row>
        <row r="3519">
          <cell r="A3519" t="str">
            <v>34514900-2</v>
          </cell>
        </row>
        <row r="3520">
          <cell r="A3520" t="str">
            <v>34515000-0</v>
          </cell>
        </row>
        <row r="3521">
          <cell r="A3521" t="str">
            <v>34515100-1</v>
          </cell>
        </row>
        <row r="3522">
          <cell r="A3522" t="str">
            <v>34515200-2</v>
          </cell>
        </row>
        <row r="3523">
          <cell r="A3523" t="str">
            <v>34516000-7</v>
          </cell>
        </row>
        <row r="3524">
          <cell r="A3524" t="str">
            <v>34520000-8</v>
          </cell>
        </row>
        <row r="3525">
          <cell r="A3525" t="str">
            <v>34521000-5</v>
          </cell>
        </row>
        <row r="3526">
          <cell r="A3526" t="str">
            <v>34521100-6</v>
          </cell>
        </row>
        <row r="3527">
          <cell r="A3527" t="str">
            <v>34521200-7</v>
          </cell>
        </row>
        <row r="3528">
          <cell r="A3528" t="str">
            <v>34521300-8</v>
          </cell>
        </row>
        <row r="3529">
          <cell r="A3529" t="str">
            <v>34521400-9</v>
          </cell>
        </row>
        <row r="3530">
          <cell r="A3530" t="str">
            <v>34522000-2</v>
          </cell>
        </row>
        <row r="3531">
          <cell r="A3531" t="str">
            <v>34522100-3</v>
          </cell>
        </row>
        <row r="3532">
          <cell r="A3532" t="str">
            <v>34522150-8</v>
          </cell>
        </row>
        <row r="3533">
          <cell r="A3533" t="str">
            <v>34522200-4</v>
          </cell>
        </row>
        <row r="3534">
          <cell r="A3534" t="str">
            <v>34522250-9</v>
          </cell>
        </row>
        <row r="3535">
          <cell r="A3535" t="str">
            <v>34522300-5</v>
          </cell>
        </row>
        <row r="3536">
          <cell r="A3536" t="str">
            <v>34522350-0</v>
          </cell>
        </row>
        <row r="3537">
          <cell r="A3537" t="str">
            <v>34522400-6</v>
          </cell>
        </row>
        <row r="3538">
          <cell r="A3538" t="str">
            <v>34522450-1</v>
          </cell>
        </row>
        <row r="3539">
          <cell r="A3539" t="str">
            <v>34522500-7</v>
          </cell>
        </row>
        <row r="3540">
          <cell r="A3540" t="str">
            <v>34522550-2</v>
          </cell>
        </row>
        <row r="3541">
          <cell r="A3541" t="str">
            <v>34522600-8</v>
          </cell>
        </row>
        <row r="3542">
          <cell r="A3542" t="str">
            <v>34522700-9</v>
          </cell>
        </row>
        <row r="3543">
          <cell r="A3543" t="str">
            <v>34600000-3</v>
          </cell>
        </row>
        <row r="3544">
          <cell r="A3544" t="str">
            <v>34610000-6</v>
          </cell>
        </row>
        <row r="3545">
          <cell r="A3545" t="str">
            <v>34611000-3</v>
          </cell>
        </row>
        <row r="3546">
          <cell r="A3546" t="str">
            <v>34612000-0</v>
          </cell>
        </row>
        <row r="3547">
          <cell r="A3547" t="str">
            <v>34612100-1</v>
          </cell>
        </row>
        <row r="3548">
          <cell r="A3548" t="str">
            <v>34612200-2</v>
          </cell>
        </row>
        <row r="3549">
          <cell r="A3549" t="str">
            <v>34620000-9</v>
          </cell>
        </row>
        <row r="3550">
          <cell r="A3550" t="str">
            <v>34621000-6</v>
          </cell>
        </row>
        <row r="3551">
          <cell r="A3551" t="str">
            <v>34621100-7</v>
          </cell>
        </row>
        <row r="3552">
          <cell r="A3552" t="str">
            <v>34621200-8</v>
          </cell>
        </row>
        <row r="3553">
          <cell r="A3553" t="str">
            <v>34622000-3</v>
          </cell>
        </row>
        <row r="3554">
          <cell r="A3554" t="str">
            <v>34622100-4</v>
          </cell>
        </row>
        <row r="3555">
          <cell r="A3555" t="str">
            <v>34622200-5</v>
          </cell>
        </row>
        <row r="3556">
          <cell r="A3556" t="str">
            <v>34622300-6</v>
          </cell>
        </row>
        <row r="3557">
          <cell r="A3557" t="str">
            <v>34622400-7</v>
          </cell>
        </row>
        <row r="3558">
          <cell r="A3558" t="str">
            <v>34622500-8</v>
          </cell>
        </row>
        <row r="3559">
          <cell r="A3559" t="str">
            <v>34630000-2</v>
          </cell>
        </row>
        <row r="3560">
          <cell r="A3560" t="str">
            <v>34631000-9</v>
          </cell>
        </row>
        <row r="3561">
          <cell r="A3561" t="str">
            <v>34631100-0</v>
          </cell>
        </row>
        <row r="3562">
          <cell r="A3562" t="str">
            <v>34631200-1</v>
          </cell>
        </row>
        <row r="3563">
          <cell r="A3563" t="str">
            <v>34631300-2</v>
          </cell>
        </row>
        <row r="3564">
          <cell r="A3564" t="str">
            <v>34631400-3</v>
          </cell>
        </row>
        <row r="3565">
          <cell r="A3565" t="str">
            <v>34632000-6</v>
          </cell>
        </row>
        <row r="3566">
          <cell r="A3566" t="str">
            <v>34632100-7</v>
          </cell>
        </row>
        <row r="3567">
          <cell r="A3567" t="str">
            <v>34632200-8</v>
          </cell>
        </row>
        <row r="3568">
          <cell r="A3568" t="str">
            <v>34632300-9</v>
          </cell>
        </row>
        <row r="3569">
          <cell r="A3569" t="str">
            <v>34640000-5</v>
          </cell>
        </row>
        <row r="3570">
          <cell r="A3570" t="str">
            <v>34700000-4</v>
          </cell>
        </row>
        <row r="3571">
          <cell r="A3571" t="str">
            <v>34710000-7</v>
          </cell>
        </row>
        <row r="3572">
          <cell r="A3572" t="str">
            <v>34711000-4</v>
          </cell>
        </row>
        <row r="3573">
          <cell r="A3573" t="str">
            <v>34711100-5</v>
          </cell>
        </row>
        <row r="3574">
          <cell r="A3574" t="str">
            <v>34711110-8</v>
          </cell>
        </row>
        <row r="3575">
          <cell r="A3575" t="str">
            <v>34711200-6</v>
          </cell>
        </row>
        <row r="3576">
          <cell r="A3576" t="str">
            <v>34711300-7</v>
          </cell>
        </row>
        <row r="3577">
          <cell r="A3577" t="str">
            <v>34711400-8</v>
          </cell>
        </row>
        <row r="3578">
          <cell r="A3578" t="str">
            <v>34711500-9</v>
          </cell>
        </row>
        <row r="3579">
          <cell r="A3579" t="str">
            <v>34712000-1</v>
          </cell>
        </row>
        <row r="3580">
          <cell r="A3580" t="str">
            <v>34712100-2</v>
          </cell>
        </row>
        <row r="3581">
          <cell r="A3581" t="str">
            <v>34712200-3</v>
          </cell>
        </row>
        <row r="3582">
          <cell r="A3582" t="str">
            <v>34712300-4</v>
          </cell>
        </row>
        <row r="3583">
          <cell r="A3583" t="str">
            <v>34720000-0</v>
          </cell>
        </row>
        <row r="3584">
          <cell r="A3584" t="str">
            <v>34721000-7</v>
          </cell>
        </row>
        <row r="3585">
          <cell r="A3585" t="str">
            <v>34721100-8</v>
          </cell>
        </row>
        <row r="3586">
          <cell r="A3586" t="str">
            <v>34722000-4</v>
          </cell>
        </row>
        <row r="3587">
          <cell r="A3587" t="str">
            <v>34722100-5</v>
          </cell>
        </row>
        <row r="3588">
          <cell r="A3588" t="str">
            <v>34722200-6</v>
          </cell>
        </row>
        <row r="3589">
          <cell r="A3589" t="str">
            <v>34730000-3</v>
          </cell>
        </row>
        <row r="3590">
          <cell r="A3590" t="str">
            <v>34731000-0</v>
          </cell>
        </row>
        <row r="3591">
          <cell r="A3591" t="str">
            <v>34731100-1</v>
          </cell>
        </row>
        <row r="3592">
          <cell r="A3592" t="str">
            <v>34731200-2</v>
          </cell>
        </row>
        <row r="3593">
          <cell r="A3593" t="str">
            <v>34731300-3</v>
          </cell>
        </row>
        <row r="3594">
          <cell r="A3594" t="str">
            <v>34731400-4</v>
          </cell>
        </row>
        <row r="3595">
          <cell r="A3595" t="str">
            <v>34731500-5</v>
          </cell>
        </row>
        <row r="3596">
          <cell r="A3596" t="str">
            <v>34731600-6</v>
          </cell>
        </row>
        <row r="3597">
          <cell r="A3597" t="str">
            <v>34731700-7</v>
          </cell>
        </row>
        <row r="3598">
          <cell r="A3598" t="str">
            <v>34731800-8</v>
          </cell>
        </row>
        <row r="3599">
          <cell r="A3599" t="str">
            <v>34740000-6</v>
          </cell>
        </row>
        <row r="3600">
          <cell r="A3600" t="str">
            <v>34741000-3</v>
          </cell>
        </row>
        <row r="3601">
          <cell r="A3601" t="str">
            <v>34741100-4</v>
          </cell>
        </row>
        <row r="3602">
          <cell r="A3602" t="str">
            <v>34741200-5</v>
          </cell>
        </row>
        <row r="3603">
          <cell r="A3603" t="str">
            <v>34741300-6</v>
          </cell>
        </row>
        <row r="3604">
          <cell r="A3604" t="str">
            <v>34741400-7</v>
          </cell>
        </row>
        <row r="3605">
          <cell r="A3605" t="str">
            <v>34741500-8</v>
          </cell>
        </row>
        <row r="3606">
          <cell r="A3606" t="str">
            <v>34741600-9</v>
          </cell>
        </row>
        <row r="3607">
          <cell r="A3607" t="str">
            <v>34900000-6</v>
          </cell>
        </row>
        <row r="3608">
          <cell r="A3608" t="str">
            <v>34910000-9</v>
          </cell>
        </row>
        <row r="3609">
          <cell r="A3609" t="str">
            <v>34911000-6</v>
          </cell>
        </row>
        <row r="3610">
          <cell r="A3610" t="str">
            <v>34911100-7</v>
          </cell>
        </row>
        <row r="3611">
          <cell r="A3611" t="str">
            <v>34912000-3</v>
          </cell>
        </row>
        <row r="3612">
          <cell r="A3612" t="str">
            <v>34912100-4</v>
          </cell>
        </row>
        <row r="3613">
          <cell r="A3613" t="str">
            <v>34913000-0</v>
          </cell>
        </row>
        <row r="3614">
          <cell r="A3614" t="str">
            <v>34913100-1</v>
          </cell>
        </row>
        <row r="3615">
          <cell r="A3615" t="str">
            <v>34913200-2</v>
          </cell>
        </row>
        <row r="3616">
          <cell r="A3616" t="str">
            <v>34913300-3</v>
          </cell>
        </row>
        <row r="3617">
          <cell r="A3617" t="str">
            <v>34913400-4</v>
          </cell>
        </row>
        <row r="3618">
          <cell r="A3618" t="str">
            <v>34913500-5</v>
          </cell>
        </row>
        <row r="3619">
          <cell r="A3619" t="str">
            <v>34913510-8</v>
          </cell>
        </row>
        <row r="3620">
          <cell r="A3620" t="str">
            <v>34913600-6</v>
          </cell>
        </row>
        <row r="3621">
          <cell r="A3621" t="str">
            <v>34913700-7</v>
          </cell>
        </row>
        <row r="3622">
          <cell r="A3622" t="str">
            <v>34913800-8</v>
          </cell>
        </row>
        <row r="3623">
          <cell r="A3623" t="str">
            <v>34920000-2</v>
          </cell>
        </row>
        <row r="3624">
          <cell r="A3624" t="str">
            <v>34921000-9</v>
          </cell>
        </row>
        <row r="3625">
          <cell r="A3625" t="str">
            <v>34921100-0</v>
          </cell>
        </row>
        <row r="3626">
          <cell r="A3626" t="str">
            <v>34921200-1</v>
          </cell>
        </row>
        <row r="3627">
          <cell r="A3627" t="str">
            <v>34922000-6</v>
          </cell>
        </row>
        <row r="3628">
          <cell r="A3628" t="str">
            <v>34922100-7</v>
          </cell>
        </row>
        <row r="3629">
          <cell r="A3629" t="str">
            <v>34922110-0</v>
          </cell>
        </row>
        <row r="3630">
          <cell r="A3630" t="str">
            <v>34923000-3</v>
          </cell>
        </row>
        <row r="3631">
          <cell r="A3631" t="str">
            <v>34924000-0</v>
          </cell>
        </row>
        <row r="3632">
          <cell r="A3632" t="str">
            <v>34926000-4</v>
          </cell>
        </row>
        <row r="3633">
          <cell r="A3633" t="str">
            <v>34927000-1</v>
          </cell>
        </row>
        <row r="3634">
          <cell r="A3634" t="str">
            <v>34927100-2</v>
          </cell>
        </row>
        <row r="3635">
          <cell r="A3635" t="str">
            <v>34928000-8</v>
          </cell>
        </row>
        <row r="3636">
          <cell r="A3636" t="str">
            <v>34928100-9</v>
          </cell>
        </row>
        <row r="3637">
          <cell r="A3637" t="str">
            <v>34928110-2</v>
          </cell>
        </row>
        <row r="3638">
          <cell r="A3638" t="str">
            <v>34928120-5</v>
          </cell>
        </row>
        <row r="3639">
          <cell r="A3639" t="str">
            <v>34928200-0</v>
          </cell>
        </row>
        <row r="3640">
          <cell r="A3640" t="str">
            <v>34928210-3</v>
          </cell>
        </row>
        <row r="3641">
          <cell r="A3641" t="str">
            <v>34928220-6</v>
          </cell>
        </row>
        <row r="3642">
          <cell r="A3642" t="str">
            <v>34928230-9</v>
          </cell>
        </row>
        <row r="3643">
          <cell r="A3643" t="str">
            <v>34928300-1</v>
          </cell>
        </row>
        <row r="3644">
          <cell r="A3644" t="str">
            <v>34928310-4</v>
          </cell>
        </row>
        <row r="3645">
          <cell r="A3645" t="str">
            <v>34928320-7</v>
          </cell>
        </row>
        <row r="3646">
          <cell r="A3646" t="str">
            <v>34928330-0</v>
          </cell>
        </row>
        <row r="3647">
          <cell r="A3647" t="str">
            <v>34928340-3</v>
          </cell>
        </row>
        <row r="3648">
          <cell r="A3648" t="str">
            <v>34928400-2</v>
          </cell>
        </row>
        <row r="3649">
          <cell r="A3649" t="str">
            <v>34928410-5</v>
          </cell>
        </row>
        <row r="3650">
          <cell r="A3650" t="str">
            <v>34928420-8</v>
          </cell>
        </row>
        <row r="3651">
          <cell r="A3651" t="str">
            <v>34928430-1</v>
          </cell>
        </row>
        <row r="3652">
          <cell r="A3652" t="str">
            <v>34928440-4</v>
          </cell>
        </row>
        <row r="3653">
          <cell r="A3653" t="str">
            <v>34928450-7</v>
          </cell>
        </row>
        <row r="3654">
          <cell r="A3654" t="str">
            <v>34928460-0</v>
          </cell>
        </row>
        <row r="3655">
          <cell r="A3655" t="str">
            <v>34928470-3</v>
          </cell>
        </row>
        <row r="3656">
          <cell r="A3656" t="str">
            <v>34928471-0</v>
          </cell>
        </row>
        <row r="3657">
          <cell r="A3657" t="str">
            <v>34928472-7</v>
          </cell>
        </row>
        <row r="3658">
          <cell r="A3658" t="str">
            <v>34928480-6</v>
          </cell>
        </row>
        <row r="3659">
          <cell r="A3659" t="str">
            <v>34928500-3</v>
          </cell>
        </row>
        <row r="3660">
          <cell r="A3660" t="str">
            <v>34928510-6</v>
          </cell>
        </row>
        <row r="3661">
          <cell r="A3661" t="str">
            <v>34928520-9</v>
          </cell>
        </row>
        <row r="3662">
          <cell r="A3662" t="str">
            <v>34928530-2</v>
          </cell>
        </row>
        <row r="3663">
          <cell r="A3663" t="str">
            <v>34929000-5</v>
          </cell>
        </row>
        <row r="3664">
          <cell r="A3664" t="str">
            <v>34930000-5</v>
          </cell>
        </row>
        <row r="3665">
          <cell r="A3665" t="str">
            <v>34931000-2</v>
          </cell>
        </row>
        <row r="3666">
          <cell r="A3666" t="str">
            <v>34931100-3</v>
          </cell>
        </row>
        <row r="3667">
          <cell r="A3667" t="str">
            <v>34931200-4</v>
          </cell>
        </row>
        <row r="3668">
          <cell r="A3668" t="str">
            <v>34931300-5</v>
          </cell>
        </row>
        <row r="3669">
          <cell r="A3669" t="str">
            <v>34931400-6</v>
          </cell>
        </row>
        <row r="3670">
          <cell r="A3670" t="str">
            <v>34931500-7</v>
          </cell>
        </row>
        <row r="3671">
          <cell r="A3671" t="str">
            <v>34932000-9</v>
          </cell>
        </row>
        <row r="3672">
          <cell r="A3672" t="str">
            <v>34933000-6</v>
          </cell>
        </row>
        <row r="3673">
          <cell r="A3673" t="str">
            <v>34934000-3</v>
          </cell>
        </row>
        <row r="3674">
          <cell r="A3674" t="str">
            <v>34940000-8</v>
          </cell>
        </row>
        <row r="3675">
          <cell r="A3675" t="str">
            <v>34941000-5</v>
          </cell>
        </row>
        <row r="3676">
          <cell r="A3676" t="str">
            <v>34941100-6</v>
          </cell>
        </row>
        <row r="3677">
          <cell r="A3677" t="str">
            <v>34941200-7</v>
          </cell>
        </row>
        <row r="3678">
          <cell r="A3678" t="str">
            <v>34941300-8</v>
          </cell>
        </row>
        <row r="3679">
          <cell r="A3679" t="str">
            <v>34941500-0</v>
          </cell>
        </row>
        <row r="3680">
          <cell r="A3680" t="str">
            <v>34941600-1</v>
          </cell>
        </row>
        <row r="3681">
          <cell r="A3681" t="str">
            <v>34941800-3</v>
          </cell>
        </row>
        <row r="3682">
          <cell r="A3682" t="str">
            <v>34942000-2</v>
          </cell>
        </row>
        <row r="3683">
          <cell r="A3683" t="str">
            <v>34942100-3</v>
          </cell>
        </row>
        <row r="3684">
          <cell r="A3684" t="str">
            <v>34942200-4</v>
          </cell>
        </row>
        <row r="3685">
          <cell r="A3685" t="str">
            <v>34943000-9</v>
          </cell>
        </row>
        <row r="3686">
          <cell r="A3686" t="str">
            <v>34944000-6</v>
          </cell>
        </row>
        <row r="3687">
          <cell r="A3687" t="str">
            <v>34945000-3</v>
          </cell>
        </row>
        <row r="3688">
          <cell r="A3688" t="str">
            <v>34946000-0</v>
          </cell>
        </row>
        <row r="3689">
          <cell r="A3689" t="str">
            <v>34946100-1</v>
          </cell>
        </row>
        <row r="3690">
          <cell r="A3690" t="str">
            <v>34946110-4</v>
          </cell>
        </row>
        <row r="3691">
          <cell r="A3691" t="str">
            <v>34946120-7</v>
          </cell>
        </row>
        <row r="3692">
          <cell r="A3692" t="str">
            <v>34946121-4</v>
          </cell>
        </row>
        <row r="3693">
          <cell r="A3693" t="str">
            <v>34946122-1</v>
          </cell>
        </row>
        <row r="3694">
          <cell r="A3694" t="str">
            <v>34946200-2</v>
          </cell>
        </row>
        <row r="3695">
          <cell r="A3695" t="str">
            <v>34946210-5</v>
          </cell>
        </row>
        <row r="3696">
          <cell r="A3696" t="str">
            <v>34946220-8</v>
          </cell>
        </row>
        <row r="3697">
          <cell r="A3697" t="str">
            <v>34946221-5</v>
          </cell>
        </row>
        <row r="3698">
          <cell r="A3698" t="str">
            <v>34946222-2</v>
          </cell>
        </row>
        <row r="3699">
          <cell r="A3699" t="str">
            <v>34946223-9</v>
          </cell>
        </row>
        <row r="3700">
          <cell r="A3700" t="str">
            <v>34946224-6</v>
          </cell>
        </row>
        <row r="3701">
          <cell r="A3701" t="str">
            <v>34946230-1</v>
          </cell>
        </row>
        <row r="3702">
          <cell r="A3702" t="str">
            <v>34946231-8</v>
          </cell>
        </row>
        <row r="3703">
          <cell r="A3703" t="str">
            <v>34946232-5</v>
          </cell>
        </row>
        <row r="3704">
          <cell r="A3704" t="str">
            <v>34946240-4</v>
          </cell>
        </row>
        <row r="3705">
          <cell r="A3705" t="str">
            <v>34947000-7</v>
          </cell>
        </row>
        <row r="3706">
          <cell r="A3706" t="str">
            <v>34947100-8</v>
          </cell>
        </row>
        <row r="3707">
          <cell r="A3707" t="str">
            <v>34947200-9</v>
          </cell>
        </row>
        <row r="3708">
          <cell r="A3708" t="str">
            <v>34950000-1</v>
          </cell>
        </row>
        <row r="3709">
          <cell r="A3709" t="str">
            <v>34951000-8</v>
          </cell>
        </row>
        <row r="3710">
          <cell r="A3710" t="str">
            <v>34951200-0</v>
          </cell>
        </row>
        <row r="3711">
          <cell r="A3711" t="str">
            <v>34951300-1</v>
          </cell>
        </row>
        <row r="3712">
          <cell r="A3712" t="str">
            <v>34952000-5</v>
          </cell>
        </row>
        <row r="3713">
          <cell r="A3713" t="str">
            <v>34953000-2</v>
          </cell>
        </row>
        <row r="3714">
          <cell r="A3714" t="str">
            <v>34953100-3</v>
          </cell>
        </row>
        <row r="3715">
          <cell r="A3715" t="str">
            <v>34953300-5</v>
          </cell>
        </row>
        <row r="3716">
          <cell r="A3716" t="str">
            <v>34954000-9</v>
          </cell>
        </row>
        <row r="3717">
          <cell r="A3717" t="str">
            <v>34955000-6</v>
          </cell>
        </row>
        <row r="3718">
          <cell r="A3718" t="str">
            <v>34955100-7</v>
          </cell>
        </row>
        <row r="3719">
          <cell r="A3719" t="str">
            <v>34960000-4</v>
          </cell>
        </row>
        <row r="3720">
          <cell r="A3720" t="str">
            <v>34961000-1</v>
          </cell>
        </row>
        <row r="3721">
          <cell r="A3721" t="str">
            <v>34961100-2</v>
          </cell>
        </row>
        <row r="3722">
          <cell r="A3722" t="str">
            <v>34962000-8</v>
          </cell>
        </row>
        <row r="3723">
          <cell r="A3723" t="str">
            <v>34962100-9</v>
          </cell>
        </row>
        <row r="3724">
          <cell r="A3724" t="str">
            <v>34962200-0</v>
          </cell>
        </row>
        <row r="3725">
          <cell r="A3725" t="str">
            <v>34962210-3</v>
          </cell>
        </row>
        <row r="3726">
          <cell r="A3726" t="str">
            <v>34962220-6</v>
          </cell>
        </row>
        <row r="3727">
          <cell r="A3727" t="str">
            <v>34962230-9</v>
          </cell>
        </row>
        <row r="3728">
          <cell r="A3728" t="str">
            <v>34963000-5</v>
          </cell>
        </row>
        <row r="3729">
          <cell r="A3729" t="str">
            <v>34964000-2</v>
          </cell>
        </row>
        <row r="3730">
          <cell r="A3730" t="str">
            <v>34965000-9</v>
          </cell>
        </row>
        <row r="3731">
          <cell r="A3731" t="str">
            <v>34966000-6</v>
          </cell>
        </row>
        <row r="3732">
          <cell r="A3732" t="str">
            <v>34966100-7</v>
          </cell>
        </row>
        <row r="3733">
          <cell r="A3733" t="str">
            <v>34966200-8</v>
          </cell>
        </row>
        <row r="3734">
          <cell r="A3734" t="str">
            <v>34967000-3</v>
          </cell>
        </row>
        <row r="3735">
          <cell r="A3735" t="str">
            <v>34968000-0</v>
          </cell>
        </row>
        <row r="3736">
          <cell r="A3736" t="str">
            <v>34968100-1</v>
          </cell>
        </row>
        <row r="3737">
          <cell r="A3737" t="str">
            <v>34968200-2</v>
          </cell>
        </row>
        <row r="3738">
          <cell r="A3738" t="str">
            <v>34969000-7</v>
          </cell>
        </row>
        <row r="3739">
          <cell r="A3739" t="str">
            <v>34969100-8</v>
          </cell>
        </row>
        <row r="3740">
          <cell r="A3740" t="str">
            <v>34969200-9</v>
          </cell>
        </row>
        <row r="3741">
          <cell r="A3741" t="str">
            <v>34970000-7</v>
          </cell>
        </row>
        <row r="3742">
          <cell r="A3742" t="str">
            <v>34971000-4</v>
          </cell>
        </row>
        <row r="3743">
          <cell r="A3743" t="str">
            <v>34972000-1</v>
          </cell>
        </row>
        <row r="3744">
          <cell r="A3744" t="str">
            <v>34980000-0</v>
          </cell>
        </row>
        <row r="3745">
          <cell r="A3745" t="str">
            <v>34990000-3</v>
          </cell>
        </row>
        <row r="3746">
          <cell r="A3746" t="str">
            <v>34991000-0</v>
          </cell>
        </row>
        <row r="3747">
          <cell r="A3747" t="str">
            <v>34992000-7</v>
          </cell>
        </row>
        <row r="3748">
          <cell r="A3748" t="str">
            <v>34992100-8</v>
          </cell>
        </row>
        <row r="3749">
          <cell r="A3749" t="str">
            <v>34992200-9</v>
          </cell>
        </row>
        <row r="3750">
          <cell r="A3750" t="str">
            <v>34992300-0</v>
          </cell>
        </row>
        <row r="3751">
          <cell r="A3751" t="str">
            <v>34993000-4</v>
          </cell>
        </row>
        <row r="3752">
          <cell r="A3752" t="str">
            <v>34993100-5</v>
          </cell>
        </row>
        <row r="3753">
          <cell r="A3753" t="str">
            <v>34994000-1</v>
          </cell>
        </row>
        <row r="3754">
          <cell r="A3754" t="str">
            <v>34994100-2</v>
          </cell>
        </row>
        <row r="3755">
          <cell r="A3755" t="str">
            <v>34995000-8</v>
          </cell>
        </row>
        <row r="3756">
          <cell r="A3756" t="str">
            <v>34996000-5</v>
          </cell>
        </row>
        <row r="3757">
          <cell r="A3757" t="str">
            <v>34996100-6</v>
          </cell>
        </row>
        <row r="3758">
          <cell r="A3758" t="str">
            <v>34996200-7</v>
          </cell>
        </row>
        <row r="3759">
          <cell r="A3759" t="str">
            <v>34996300-8</v>
          </cell>
        </row>
        <row r="3760">
          <cell r="A3760" t="str">
            <v>34997000-2</v>
          </cell>
        </row>
        <row r="3761">
          <cell r="A3761" t="str">
            <v>34997100-3</v>
          </cell>
        </row>
        <row r="3762">
          <cell r="A3762" t="str">
            <v>34997200-4</v>
          </cell>
        </row>
        <row r="3763">
          <cell r="A3763" t="str">
            <v>34997210-7</v>
          </cell>
        </row>
        <row r="3764">
          <cell r="A3764" t="str">
            <v>34998000-9</v>
          </cell>
        </row>
        <row r="3765">
          <cell r="A3765" t="str">
            <v>34999000-6</v>
          </cell>
        </row>
        <row r="3766">
          <cell r="A3766" t="str">
            <v>34999100-7</v>
          </cell>
        </row>
        <row r="3767">
          <cell r="A3767" t="str">
            <v>34999200-8</v>
          </cell>
        </row>
        <row r="3768">
          <cell r="A3768" t="str">
            <v>34999300-9</v>
          </cell>
        </row>
        <row r="3769">
          <cell r="A3769" t="str">
            <v>34999400-0</v>
          </cell>
        </row>
        <row r="3770">
          <cell r="A3770" t="str">
            <v>34999410-3</v>
          </cell>
        </row>
        <row r="3771">
          <cell r="A3771" t="str">
            <v>34999420-6</v>
          </cell>
        </row>
        <row r="3772">
          <cell r="A3772" t="str">
            <v>35100000-5</v>
          </cell>
        </row>
        <row r="3773">
          <cell r="A3773" t="str">
            <v>35110000-8</v>
          </cell>
        </row>
        <row r="3774">
          <cell r="A3774" t="str">
            <v>35111000-5</v>
          </cell>
        </row>
        <row r="3775">
          <cell r="A3775" t="str">
            <v>35111100-6</v>
          </cell>
        </row>
        <row r="3776">
          <cell r="A3776" t="str">
            <v>35111200-7</v>
          </cell>
        </row>
        <row r="3777">
          <cell r="A3777" t="str">
            <v>35111300-8</v>
          </cell>
        </row>
        <row r="3778">
          <cell r="A3778" t="str">
            <v>35111310-1</v>
          </cell>
        </row>
        <row r="3779">
          <cell r="A3779" t="str">
            <v>35111320-4</v>
          </cell>
        </row>
        <row r="3780">
          <cell r="A3780" t="str">
            <v>35111400-9</v>
          </cell>
        </row>
        <row r="3781">
          <cell r="A3781" t="str">
            <v>35111500-0</v>
          </cell>
        </row>
        <row r="3782">
          <cell r="A3782" t="str">
            <v>35111510-3</v>
          </cell>
        </row>
        <row r="3783">
          <cell r="A3783" t="str">
            <v>35111520-6</v>
          </cell>
        </row>
        <row r="3784">
          <cell r="A3784" t="str">
            <v>35112000-2</v>
          </cell>
        </row>
        <row r="3785">
          <cell r="A3785" t="str">
            <v>35112100-3</v>
          </cell>
        </row>
        <row r="3786">
          <cell r="A3786" t="str">
            <v>35112200-4</v>
          </cell>
        </row>
        <row r="3787">
          <cell r="A3787" t="str">
            <v>35112300-5</v>
          </cell>
        </row>
        <row r="3788">
          <cell r="A3788" t="str">
            <v>35113000-9</v>
          </cell>
        </row>
        <row r="3789">
          <cell r="A3789" t="str">
            <v>35113100-0</v>
          </cell>
        </row>
        <row r="3790">
          <cell r="A3790" t="str">
            <v>35113110-0</v>
          </cell>
        </row>
        <row r="3791">
          <cell r="A3791" t="str">
            <v>35113200-1</v>
          </cell>
        </row>
        <row r="3792">
          <cell r="A3792" t="str">
            <v>35113210-4</v>
          </cell>
        </row>
        <row r="3793">
          <cell r="A3793" t="str">
            <v>35113300-2</v>
          </cell>
        </row>
        <row r="3794">
          <cell r="A3794" t="str">
            <v>35113400-3</v>
          </cell>
        </row>
        <row r="3795">
          <cell r="A3795" t="str">
            <v>35113410-6</v>
          </cell>
        </row>
        <row r="3796">
          <cell r="A3796" t="str">
            <v>35113420-9</v>
          </cell>
        </row>
        <row r="3797">
          <cell r="A3797" t="str">
            <v>35113430-2</v>
          </cell>
        </row>
        <row r="3798">
          <cell r="A3798" t="str">
            <v>35113440-5</v>
          </cell>
        </row>
        <row r="3799">
          <cell r="A3799" t="str">
            <v>35113450-8</v>
          </cell>
        </row>
        <row r="3800">
          <cell r="A3800" t="str">
            <v>35113460-1</v>
          </cell>
        </row>
        <row r="3801">
          <cell r="A3801" t="str">
            <v>35113470-4</v>
          </cell>
        </row>
        <row r="3802">
          <cell r="A3802" t="str">
            <v>35113480-7</v>
          </cell>
        </row>
        <row r="3803">
          <cell r="A3803" t="str">
            <v>35113490-0</v>
          </cell>
        </row>
        <row r="3804">
          <cell r="A3804" t="str">
            <v>35120000-1</v>
          </cell>
        </row>
        <row r="3805">
          <cell r="A3805" t="str">
            <v>35121000-8</v>
          </cell>
        </row>
        <row r="3806">
          <cell r="A3806" t="str">
            <v>35121100-9</v>
          </cell>
        </row>
        <row r="3807">
          <cell r="A3807" t="str">
            <v>35121200-0</v>
          </cell>
        </row>
        <row r="3808">
          <cell r="A3808" t="str">
            <v>35121300-1</v>
          </cell>
        </row>
        <row r="3809">
          <cell r="A3809" t="str">
            <v>35121400-2</v>
          </cell>
        </row>
        <row r="3810">
          <cell r="A3810" t="str">
            <v>35121500-3</v>
          </cell>
        </row>
        <row r="3811">
          <cell r="A3811" t="str">
            <v>35121600-4</v>
          </cell>
        </row>
        <row r="3812">
          <cell r="A3812" t="str">
            <v>35121700-5</v>
          </cell>
        </row>
        <row r="3813">
          <cell r="A3813" t="str">
            <v>35121800-6</v>
          </cell>
        </row>
        <row r="3814">
          <cell r="A3814" t="str">
            <v>35121900-7</v>
          </cell>
        </row>
        <row r="3815">
          <cell r="A3815" t="str">
            <v>35123000-2</v>
          </cell>
        </row>
        <row r="3816">
          <cell r="A3816" t="str">
            <v>35123100-3</v>
          </cell>
        </row>
        <row r="3817">
          <cell r="A3817" t="str">
            <v>35123200-4</v>
          </cell>
        </row>
        <row r="3818">
          <cell r="A3818" t="str">
            <v>35123300-5</v>
          </cell>
        </row>
        <row r="3819">
          <cell r="A3819" t="str">
            <v>35123400-6</v>
          </cell>
        </row>
        <row r="3820">
          <cell r="A3820" t="str">
            <v>35123500-7</v>
          </cell>
        </row>
        <row r="3821">
          <cell r="A3821" t="str">
            <v>35124000-9</v>
          </cell>
        </row>
        <row r="3822">
          <cell r="A3822" t="str">
            <v>35125000-6</v>
          </cell>
        </row>
        <row r="3823">
          <cell r="A3823" t="str">
            <v>35125100-7</v>
          </cell>
        </row>
        <row r="3824">
          <cell r="A3824" t="str">
            <v>35125110-0</v>
          </cell>
        </row>
        <row r="3825">
          <cell r="A3825" t="str">
            <v>35125200-8</v>
          </cell>
        </row>
        <row r="3826">
          <cell r="A3826" t="str">
            <v>35125300-2</v>
          </cell>
        </row>
        <row r="3827">
          <cell r="A3827" t="str">
            <v>35126000-3</v>
          </cell>
        </row>
        <row r="3828">
          <cell r="A3828" t="str">
            <v>35200000-6</v>
          </cell>
        </row>
        <row r="3829">
          <cell r="A3829" t="str">
            <v>35210000-9</v>
          </cell>
        </row>
        <row r="3830">
          <cell r="A3830" t="str">
            <v>35220000-2</v>
          </cell>
        </row>
        <row r="3831">
          <cell r="A3831" t="str">
            <v>35221000-9</v>
          </cell>
        </row>
        <row r="3832">
          <cell r="A3832" t="str">
            <v>35230000-5</v>
          </cell>
        </row>
        <row r="3833">
          <cell r="A3833" t="str">
            <v>35240000-8</v>
          </cell>
        </row>
        <row r="3834">
          <cell r="A3834" t="str">
            <v>35250000-1</v>
          </cell>
        </row>
        <row r="3835">
          <cell r="A3835" t="str">
            <v>35260000-4</v>
          </cell>
        </row>
        <row r="3836">
          <cell r="A3836" t="str">
            <v>35261000-1</v>
          </cell>
        </row>
        <row r="3837">
          <cell r="A3837" t="str">
            <v>35261100-2</v>
          </cell>
        </row>
        <row r="3838">
          <cell r="A3838" t="str">
            <v>35262000-8</v>
          </cell>
        </row>
        <row r="3839">
          <cell r="A3839" t="str">
            <v>35300000-7</v>
          </cell>
        </row>
        <row r="3840">
          <cell r="A3840" t="str">
            <v>35310000-0</v>
          </cell>
        </row>
        <row r="3841">
          <cell r="A3841" t="str">
            <v>35311000-7</v>
          </cell>
        </row>
        <row r="3842">
          <cell r="A3842" t="str">
            <v>35311100-8</v>
          </cell>
        </row>
        <row r="3843">
          <cell r="A3843" t="str">
            <v>35311200-9</v>
          </cell>
        </row>
        <row r="3844">
          <cell r="A3844" t="str">
            <v>35311300-0</v>
          </cell>
        </row>
        <row r="3845">
          <cell r="A3845" t="str">
            <v>35311400-1</v>
          </cell>
        </row>
        <row r="3846">
          <cell r="A3846" t="str">
            <v>35312000-4</v>
          </cell>
        </row>
        <row r="3847">
          <cell r="A3847" t="str">
            <v>35320000-3</v>
          </cell>
        </row>
        <row r="3848">
          <cell r="A3848" t="str">
            <v>35321000-0</v>
          </cell>
        </row>
        <row r="3849">
          <cell r="A3849" t="str">
            <v>35321100-1</v>
          </cell>
        </row>
        <row r="3850">
          <cell r="A3850" t="str">
            <v>35321200-2</v>
          </cell>
        </row>
        <row r="3851">
          <cell r="A3851" t="str">
            <v>35321300-3</v>
          </cell>
        </row>
        <row r="3852">
          <cell r="A3852" t="str">
            <v>35322000-7</v>
          </cell>
        </row>
        <row r="3853">
          <cell r="A3853" t="str">
            <v>35322100-8</v>
          </cell>
        </row>
        <row r="3854">
          <cell r="A3854" t="str">
            <v>35322200-9</v>
          </cell>
        </row>
        <row r="3855">
          <cell r="A3855" t="str">
            <v>35322300-0</v>
          </cell>
        </row>
        <row r="3856">
          <cell r="A3856" t="str">
            <v>35322400-1</v>
          </cell>
        </row>
        <row r="3857">
          <cell r="A3857" t="str">
            <v>35322500-2</v>
          </cell>
        </row>
        <row r="3858">
          <cell r="A3858" t="str">
            <v>35330000-6</v>
          </cell>
        </row>
        <row r="3859">
          <cell r="A3859" t="str">
            <v>35331000-3</v>
          </cell>
        </row>
        <row r="3860">
          <cell r="A3860" t="str">
            <v>35331100-4</v>
          </cell>
        </row>
        <row r="3861">
          <cell r="A3861" t="str">
            <v>35331200-5</v>
          </cell>
        </row>
        <row r="3862">
          <cell r="A3862" t="str">
            <v>35331300-3</v>
          </cell>
        </row>
        <row r="3863">
          <cell r="A3863" t="str">
            <v>35331400-7</v>
          </cell>
        </row>
        <row r="3864">
          <cell r="A3864" t="str">
            <v>35331500-8</v>
          </cell>
        </row>
        <row r="3865">
          <cell r="A3865" t="str">
            <v>35332000-0</v>
          </cell>
        </row>
        <row r="3866">
          <cell r="A3866" t="str">
            <v>35332100-1</v>
          </cell>
        </row>
        <row r="3867">
          <cell r="A3867" t="str">
            <v>35332200-2</v>
          </cell>
        </row>
        <row r="3868">
          <cell r="A3868" t="str">
            <v>35333000-7</v>
          </cell>
        </row>
        <row r="3869">
          <cell r="A3869" t="str">
            <v>35333100-8</v>
          </cell>
        </row>
        <row r="3870">
          <cell r="A3870" t="str">
            <v>35333200-9</v>
          </cell>
        </row>
        <row r="3871">
          <cell r="A3871" t="str">
            <v>35340000-9</v>
          </cell>
        </row>
        <row r="3872">
          <cell r="A3872" t="str">
            <v>35341000-6</v>
          </cell>
        </row>
        <row r="3873">
          <cell r="A3873" t="str">
            <v>35341100-7</v>
          </cell>
        </row>
        <row r="3874">
          <cell r="A3874" t="str">
            <v>35342000-3</v>
          </cell>
        </row>
        <row r="3875">
          <cell r="A3875" t="str">
            <v>35343000-0</v>
          </cell>
        </row>
        <row r="3876">
          <cell r="A3876" t="str">
            <v>35400000-8</v>
          </cell>
        </row>
        <row r="3877">
          <cell r="A3877" t="str">
            <v>35410000-1</v>
          </cell>
        </row>
        <row r="3878">
          <cell r="A3878" t="str">
            <v>35411000-8</v>
          </cell>
        </row>
        <row r="3879">
          <cell r="A3879" t="str">
            <v>35411100-9</v>
          </cell>
        </row>
        <row r="3880">
          <cell r="A3880" t="str">
            <v>35411200-0</v>
          </cell>
        </row>
        <row r="3881">
          <cell r="A3881" t="str">
            <v>35412000-5</v>
          </cell>
        </row>
        <row r="3882">
          <cell r="A3882" t="str">
            <v>35412100-6</v>
          </cell>
        </row>
        <row r="3883">
          <cell r="A3883" t="str">
            <v>35412200-7</v>
          </cell>
        </row>
        <row r="3884">
          <cell r="A3884" t="str">
            <v>35412300-8</v>
          </cell>
        </row>
        <row r="3885">
          <cell r="A3885" t="str">
            <v>35412400-9</v>
          </cell>
        </row>
        <row r="3886">
          <cell r="A3886" t="str">
            <v>35412500-0</v>
          </cell>
        </row>
        <row r="3887">
          <cell r="A3887" t="str">
            <v>35420000-4</v>
          </cell>
        </row>
        <row r="3888">
          <cell r="A3888" t="str">
            <v>35421000-1</v>
          </cell>
        </row>
        <row r="3889">
          <cell r="A3889" t="str">
            <v>35421100-2</v>
          </cell>
        </row>
        <row r="3890">
          <cell r="A3890" t="str">
            <v>35422000-8</v>
          </cell>
        </row>
        <row r="3891">
          <cell r="A3891" t="str">
            <v>35500000-9</v>
          </cell>
        </row>
        <row r="3892">
          <cell r="A3892" t="str">
            <v>35510000-2</v>
          </cell>
        </row>
        <row r="3893">
          <cell r="A3893" t="str">
            <v>35511000-9</v>
          </cell>
        </row>
        <row r="3894">
          <cell r="A3894" t="str">
            <v>35511100-0</v>
          </cell>
        </row>
        <row r="3895">
          <cell r="A3895" t="str">
            <v>35511200-1</v>
          </cell>
        </row>
        <row r="3896">
          <cell r="A3896" t="str">
            <v>35511300-2</v>
          </cell>
        </row>
        <row r="3897">
          <cell r="A3897" t="str">
            <v>35511400-3</v>
          </cell>
        </row>
        <row r="3898">
          <cell r="A3898" t="str">
            <v>35512000-6</v>
          </cell>
        </row>
        <row r="3899">
          <cell r="A3899" t="str">
            <v>35512100-7</v>
          </cell>
        </row>
        <row r="3900">
          <cell r="A3900" t="str">
            <v>35512200-8</v>
          </cell>
        </row>
        <row r="3901">
          <cell r="A3901" t="str">
            <v>35512300-9</v>
          </cell>
        </row>
        <row r="3902">
          <cell r="A3902" t="str">
            <v>35512400-0</v>
          </cell>
        </row>
        <row r="3903">
          <cell r="A3903" t="str">
            <v>35513000-3</v>
          </cell>
        </row>
        <row r="3904">
          <cell r="A3904" t="str">
            <v>35513100-4</v>
          </cell>
        </row>
        <row r="3905">
          <cell r="A3905" t="str">
            <v>35513200-5</v>
          </cell>
        </row>
        <row r="3906">
          <cell r="A3906" t="str">
            <v>35513300-6</v>
          </cell>
        </row>
        <row r="3907">
          <cell r="A3907" t="str">
            <v>35513400-7</v>
          </cell>
        </row>
        <row r="3908">
          <cell r="A3908" t="str">
            <v>35520000-5</v>
          </cell>
        </row>
        <row r="3909">
          <cell r="A3909" t="str">
            <v>35521000-2</v>
          </cell>
        </row>
        <row r="3910">
          <cell r="A3910" t="str">
            <v>35521100-3</v>
          </cell>
        </row>
        <row r="3911">
          <cell r="A3911" t="str">
            <v>35522000-9</v>
          </cell>
        </row>
        <row r="3912">
          <cell r="A3912" t="str">
            <v>35600000-0</v>
          </cell>
        </row>
        <row r="3913">
          <cell r="A3913" t="str">
            <v>35610000-3</v>
          </cell>
        </row>
        <row r="3914">
          <cell r="A3914" t="str">
            <v>35611100-1</v>
          </cell>
        </row>
        <row r="3915">
          <cell r="A3915" t="str">
            <v>35611200-2</v>
          </cell>
        </row>
        <row r="3916">
          <cell r="A3916" t="str">
            <v>35611300-3</v>
          </cell>
        </row>
        <row r="3917">
          <cell r="A3917" t="str">
            <v>35611400-4</v>
          </cell>
        </row>
        <row r="3918">
          <cell r="A3918" t="str">
            <v>35611500-5</v>
          </cell>
        </row>
        <row r="3919">
          <cell r="A3919" t="str">
            <v>35611600-6</v>
          </cell>
        </row>
        <row r="3920">
          <cell r="A3920" t="str">
            <v>35611700-7</v>
          </cell>
        </row>
        <row r="3921">
          <cell r="A3921" t="str">
            <v>35611800-8</v>
          </cell>
        </row>
        <row r="3922">
          <cell r="A3922" t="str">
            <v>35612100-8</v>
          </cell>
        </row>
        <row r="3923">
          <cell r="A3923" t="str">
            <v>35612200-9</v>
          </cell>
        </row>
        <row r="3924">
          <cell r="A3924" t="str">
            <v>35612300-0</v>
          </cell>
        </row>
        <row r="3925">
          <cell r="A3925" t="str">
            <v>35612400-1</v>
          </cell>
        </row>
        <row r="3926">
          <cell r="A3926" t="str">
            <v>35612500-2</v>
          </cell>
        </row>
        <row r="3927">
          <cell r="A3927" t="str">
            <v>35613000-4</v>
          </cell>
        </row>
        <row r="3928">
          <cell r="A3928" t="str">
            <v>35613100-5</v>
          </cell>
        </row>
        <row r="3929">
          <cell r="A3929" t="str">
            <v>35620000-6</v>
          </cell>
        </row>
        <row r="3930">
          <cell r="A3930" t="str">
            <v>35621000-3</v>
          </cell>
        </row>
        <row r="3931">
          <cell r="A3931" t="str">
            <v>35621100-4</v>
          </cell>
        </row>
        <row r="3932">
          <cell r="A3932" t="str">
            <v>35621200-5</v>
          </cell>
        </row>
        <row r="3933">
          <cell r="A3933" t="str">
            <v>35621300-6</v>
          </cell>
        </row>
        <row r="3934">
          <cell r="A3934" t="str">
            <v>35621400-7</v>
          </cell>
        </row>
        <row r="3935">
          <cell r="A3935" t="str">
            <v>35622000-0</v>
          </cell>
        </row>
        <row r="3936">
          <cell r="A3936" t="str">
            <v>35622100-1</v>
          </cell>
        </row>
        <row r="3937">
          <cell r="A3937" t="str">
            <v>35622200-2</v>
          </cell>
        </row>
        <row r="3938">
          <cell r="A3938" t="str">
            <v>35622300-3</v>
          </cell>
        </row>
        <row r="3939">
          <cell r="A3939" t="str">
            <v>35622400-4</v>
          </cell>
        </row>
        <row r="3940">
          <cell r="A3940" t="str">
            <v>35622500-5</v>
          </cell>
        </row>
        <row r="3941">
          <cell r="A3941" t="str">
            <v>35622600-6</v>
          </cell>
        </row>
        <row r="3942">
          <cell r="A3942" t="str">
            <v>35622700-7</v>
          </cell>
        </row>
        <row r="3943">
          <cell r="A3943" t="str">
            <v>35623000-7</v>
          </cell>
        </row>
        <row r="3944">
          <cell r="A3944" t="str">
            <v>35623100-8</v>
          </cell>
        </row>
        <row r="3945">
          <cell r="A3945" t="str">
            <v>35630000-9</v>
          </cell>
        </row>
        <row r="3946">
          <cell r="A3946" t="str">
            <v>35631000-6</v>
          </cell>
        </row>
        <row r="3947">
          <cell r="A3947" t="str">
            <v>35631100-7</v>
          </cell>
        </row>
        <row r="3948">
          <cell r="A3948" t="str">
            <v>35631200-8</v>
          </cell>
        </row>
        <row r="3949">
          <cell r="A3949" t="str">
            <v>35631300-9</v>
          </cell>
        </row>
        <row r="3950">
          <cell r="A3950" t="str">
            <v>35640000-2</v>
          </cell>
        </row>
        <row r="3951">
          <cell r="A3951" t="str">
            <v>35641000-9</v>
          </cell>
        </row>
        <row r="3952">
          <cell r="A3952" t="str">
            <v>35641100-0</v>
          </cell>
        </row>
        <row r="3953">
          <cell r="A3953" t="str">
            <v>35642000-7</v>
          </cell>
        </row>
        <row r="3954">
          <cell r="A3954" t="str">
            <v>35700000-1</v>
          </cell>
        </row>
        <row r="3955">
          <cell r="A3955" t="str">
            <v>35710000-4</v>
          </cell>
        </row>
        <row r="3956">
          <cell r="A3956" t="str">
            <v>35711000-1</v>
          </cell>
        </row>
        <row r="3957">
          <cell r="A3957" t="str">
            <v>35712000-8</v>
          </cell>
        </row>
        <row r="3958">
          <cell r="A3958" t="str">
            <v>35720000-7</v>
          </cell>
        </row>
        <row r="3959">
          <cell r="A3959" t="str">
            <v>35721000-4</v>
          </cell>
        </row>
        <row r="3960">
          <cell r="A3960" t="str">
            <v>35722000-1</v>
          </cell>
        </row>
        <row r="3961">
          <cell r="A3961" t="str">
            <v>35723000-8</v>
          </cell>
        </row>
        <row r="3962">
          <cell r="A3962" t="str">
            <v>35730000-0</v>
          </cell>
        </row>
        <row r="3963">
          <cell r="A3963" t="str">
            <v>35740000-3</v>
          </cell>
        </row>
        <row r="3964">
          <cell r="A3964" t="str">
            <v>35800000-2</v>
          </cell>
        </row>
        <row r="3965">
          <cell r="A3965" t="str">
            <v>35810000-5</v>
          </cell>
        </row>
        <row r="3966">
          <cell r="A3966" t="str">
            <v>35811100-3</v>
          </cell>
        </row>
        <row r="3967">
          <cell r="A3967" t="str">
            <v>35811200-4</v>
          </cell>
        </row>
        <row r="3968">
          <cell r="A3968" t="str">
            <v>35811300-5</v>
          </cell>
        </row>
        <row r="3969">
          <cell r="A3969" t="str">
            <v>35812000-9</v>
          </cell>
        </row>
        <row r="3970">
          <cell r="A3970" t="str">
            <v>35812100-0</v>
          </cell>
        </row>
        <row r="3971">
          <cell r="A3971" t="str">
            <v>35812200-1</v>
          </cell>
        </row>
        <row r="3972">
          <cell r="A3972" t="str">
            <v>35812300-2</v>
          </cell>
        </row>
        <row r="3973">
          <cell r="A3973" t="str">
            <v>35813000-6</v>
          </cell>
        </row>
        <row r="3974">
          <cell r="A3974" t="str">
            <v>35813100-7</v>
          </cell>
        </row>
        <row r="3975">
          <cell r="A3975" t="str">
            <v>35814000-3</v>
          </cell>
        </row>
        <row r="3976">
          <cell r="A3976" t="str">
            <v>35815000-0</v>
          </cell>
        </row>
        <row r="3977">
          <cell r="A3977" t="str">
            <v>35815100-1</v>
          </cell>
        </row>
        <row r="3978">
          <cell r="A3978" t="str">
            <v>35820000-8</v>
          </cell>
        </row>
        <row r="3979">
          <cell r="A3979" t="str">
            <v>35821000-5</v>
          </cell>
        </row>
        <row r="3980">
          <cell r="A3980" t="str">
            <v>35821100-6</v>
          </cell>
        </row>
        <row r="3981">
          <cell r="A3981" t="str">
            <v>37300000-1</v>
          </cell>
        </row>
        <row r="3982">
          <cell r="A3982" t="str">
            <v>37310000-4</v>
          </cell>
        </row>
        <row r="3983">
          <cell r="A3983" t="str">
            <v>37311000-1</v>
          </cell>
        </row>
        <row r="3984">
          <cell r="A3984" t="str">
            <v>37311100-2</v>
          </cell>
        </row>
        <row r="3985">
          <cell r="A3985" t="str">
            <v>37311200-3</v>
          </cell>
        </row>
        <row r="3986">
          <cell r="A3986" t="str">
            <v>37311300-4</v>
          </cell>
        </row>
        <row r="3987">
          <cell r="A3987" t="str">
            <v>37311400-5</v>
          </cell>
        </row>
        <row r="3988">
          <cell r="A3988" t="str">
            <v>37312000-8</v>
          </cell>
        </row>
        <row r="3989">
          <cell r="A3989" t="str">
            <v>37312100-9</v>
          </cell>
        </row>
        <row r="3990">
          <cell r="A3990" t="str">
            <v>37312200-0</v>
          </cell>
        </row>
        <row r="3991">
          <cell r="A3991" t="str">
            <v>37312300-1</v>
          </cell>
        </row>
        <row r="3992">
          <cell r="A3992" t="str">
            <v>37312400-2</v>
          </cell>
        </row>
        <row r="3993">
          <cell r="A3993" t="str">
            <v>37312500-3</v>
          </cell>
        </row>
        <row r="3994">
          <cell r="A3994" t="str">
            <v>37312600-4</v>
          </cell>
        </row>
        <row r="3995">
          <cell r="A3995" t="str">
            <v>37312700-5</v>
          </cell>
        </row>
        <row r="3996">
          <cell r="A3996" t="str">
            <v>37312800-6</v>
          </cell>
        </row>
        <row r="3997">
          <cell r="A3997" t="str">
            <v>37312900-7</v>
          </cell>
        </row>
        <row r="3998">
          <cell r="A3998" t="str">
            <v>37312910-0</v>
          </cell>
        </row>
        <row r="3999">
          <cell r="A3999" t="str">
            <v>37312920-3</v>
          </cell>
        </row>
        <row r="4000">
          <cell r="A4000" t="str">
            <v>37312930-6</v>
          </cell>
        </row>
        <row r="4001">
          <cell r="A4001" t="str">
            <v>37312940-9</v>
          </cell>
        </row>
        <row r="4002">
          <cell r="A4002" t="str">
            <v>37313000-5</v>
          </cell>
        </row>
        <row r="4003">
          <cell r="A4003" t="str">
            <v>37313100-6</v>
          </cell>
        </row>
        <row r="4004">
          <cell r="A4004" t="str">
            <v>37313200-7</v>
          </cell>
        </row>
        <row r="4005">
          <cell r="A4005" t="str">
            <v>37313300-8</v>
          </cell>
        </row>
        <row r="4006">
          <cell r="A4006" t="str">
            <v>37313400-9</v>
          </cell>
        </row>
        <row r="4007">
          <cell r="A4007" t="str">
            <v>37313500-0</v>
          </cell>
        </row>
        <row r="4008">
          <cell r="A4008" t="str">
            <v>37313600-1</v>
          </cell>
        </row>
        <row r="4009">
          <cell r="A4009" t="str">
            <v>37313700-2</v>
          </cell>
        </row>
        <row r="4010">
          <cell r="A4010" t="str">
            <v>37313800-3</v>
          </cell>
        </row>
        <row r="4011">
          <cell r="A4011" t="str">
            <v>37313900-4</v>
          </cell>
        </row>
        <row r="4012">
          <cell r="A4012" t="str">
            <v>37314000-2</v>
          </cell>
        </row>
        <row r="4013">
          <cell r="A4013" t="str">
            <v>37314100-3</v>
          </cell>
        </row>
        <row r="4014">
          <cell r="A4014" t="str">
            <v>37314200-4</v>
          </cell>
        </row>
        <row r="4015">
          <cell r="A4015" t="str">
            <v>37314300-5</v>
          </cell>
        </row>
        <row r="4016">
          <cell r="A4016" t="str">
            <v>37314310-8</v>
          </cell>
        </row>
        <row r="4017">
          <cell r="A4017" t="str">
            <v>37314320-1</v>
          </cell>
        </row>
        <row r="4018">
          <cell r="A4018" t="str">
            <v>37314400-6</v>
          </cell>
        </row>
        <row r="4019">
          <cell r="A4019" t="str">
            <v>37314500-7</v>
          </cell>
        </row>
        <row r="4020">
          <cell r="A4020" t="str">
            <v>37314600-8</v>
          </cell>
        </row>
        <row r="4021">
          <cell r="A4021" t="str">
            <v>37314700-9</v>
          </cell>
        </row>
        <row r="4022">
          <cell r="A4022" t="str">
            <v>37314800-0</v>
          </cell>
        </row>
        <row r="4023">
          <cell r="A4023" t="str">
            <v>37314900-1</v>
          </cell>
        </row>
        <row r="4024">
          <cell r="A4024" t="str">
            <v>37315000-9</v>
          </cell>
        </row>
        <row r="4025">
          <cell r="A4025" t="str">
            <v>37315100-0</v>
          </cell>
        </row>
        <row r="4026">
          <cell r="A4026" t="str">
            <v>37316000-6</v>
          </cell>
        </row>
        <row r="4027">
          <cell r="A4027" t="str">
            <v>37316100-7</v>
          </cell>
        </row>
        <row r="4028">
          <cell r="A4028" t="str">
            <v>37316200-8</v>
          </cell>
        </row>
        <row r="4029">
          <cell r="A4029" t="str">
            <v>37316300-9</v>
          </cell>
        </row>
        <row r="4030">
          <cell r="A4030" t="str">
            <v>37316400-0</v>
          </cell>
        </row>
        <row r="4031">
          <cell r="A4031" t="str">
            <v>37316500-1</v>
          </cell>
        </row>
        <row r="4032">
          <cell r="A4032" t="str">
            <v>37316600-2</v>
          </cell>
        </row>
        <row r="4033">
          <cell r="A4033" t="str">
            <v>37316700-3</v>
          </cell>
        </row>
        <row r="4034">
          <cell r="A4034" t="str">
            <v>37320000-7</v>
          </cell>
        </row>
        <row r="4035">
          <cell r="A4035" t="str">
            <v>37321000-4</v>
          </cell>
        </row>
        <row r="4036">
          <cell r="A4036" t="str">
            <v>37321100-5</v>
          </cell>
        </row>
        <row r="4037">
          <cell r="A4037" t="str">
            <v>37321200-6</v>
          </cell>
        </row>
        <row r="4038">
          <cell r="A4038" t="str">
            <v>37321300-7</v>
          </cell>
        </row>
        <row r="4039">
          <cell r="A4039" t="str">
            <v>37321400-8</v>
          </cell>
        </row>
        <row r="4040">
          <cell r="A4040" t="str">
            <v>37321500-9</v>
          </cell>
        </row>
        <row r="4041">
          <cell r="A4041" t="str">
            <v>37321600-0</v>
          </cell>
        </row>
        <row r="4042">
          <cell r="A4042" t="str">
            <v>37321700-1</v>
          </cell>
        </row>
        <row r="4043">
          <cell r="A4043" t="str">
            <v>37322000-1</v>
          </cell>
        </row>
        <row r="4044">
          <cell r="A4044" t="str">
            <v>37322100-2</v>
          </cell>
        </row>
        <row r="4045">
          <cell r="A4045" t="str">
            <v>37322200-3</v>
          </cell>
        </row>
        <row r="4046">
          <cell r="A4046" t="str">
            <v>37322300-4</v>
          </cell>
        </row>
        <row r="4047">
          <cell r="A4047" t="str">
            <v>37322400-5</v>
          </cell>
        </row>
        <row r="4048">
          <cell r="A4048" t="str">
            <v>37322500-6</v>
          </cell>
        </row>
        <row r="4049">
          <cell r="A4049" t="str">
            <v>37322600-7</v>
          </cell>
        </row>
        <row r="4050">
          <cell r="A4050" t="str">
            <v>37322700-8</v>
          </cell>
        </row>
        <row r="4051">
          <cell r="A4051" t="str">
            <v>37400000-2</v>
          </cell>
        </row>
        <row r="4052">
          <cell r="A4052" t="str">
            <v>37410000-5</v>
          </cell>
        </row>
        <row r="4053">
          <cell r="A4053" t="str">
            <v>37411000-2</v>
          </cell>
        </row>
        <row r="4054">
          <cell r="A4054" t="str">
            <v>37411100-3</v>
          </cell>
        </row>
        <row r="4055">
          <cell r="A4055" t="str">
            <v>37411110-6</v>
          </cell>
        </row>
        <row r="4056">
          <cell r="A4056" t="str">
            <v>37411120-9</v>
          </cell>
        </row>
        <row r="4057">
          <cell r="A4057" t="str">
            <v>37411130-2</v>
          </cell>
        </row>
        <row r="4058">
          <cell r="A4058" t="str">
            <v>37411140-5</v>
          </cell>
        </row>
        <row r="4059">
          <cell r="A4059" t="str">
            <v>37411150-8</v>
          </cell>
        </row>
        <row r="4060">
          <cell r="A4060" t="str">
            <v>37411160-1</v>
          </cell>
        </row>
        <row r="4061">
          <cell r="A4061" t="str">
            <v>37411200-4</v>
          </cell>
        </row>
        <row r="4062">
          <cell r="A4062" t="str">
            <v>37411210-7</v>
          </cell>
        </row>
        <row r="4063">
          <cell r="A4063" t="str">
            <v>37411220-0</v>
          </cell>
        </row>
        <row r="4064">
          <cell r="A4064" t="str">
            <v>37411230-3</v>
          </cell>
        </row>
        <row r="4065">
          <cell r="A4065" t="str">
            <v>37411300-5</v>
          </cell>
        </row>
        <row r="4066">
          <cell r="A4066" t="str">
            <v>37412000-9</v>
          </cell>
        </row>
        <row r="4067">
          <cell r="A4067" t="str">
            <v>37412100-0</v>
          </cell>
        </row>
        <row r="4068">
          <cell r="A4068" t="str">
            <v>37412200-1</v>
          </cell>
        </row>
        <row r="4069">
          <cell r="A4069" t="str">
            <v>37412210-4</v>
          </cell>
        </row>
        <row r="4070">
          <cell r="A4070" t="str">
            <v>37412220-7</v>
          </cell>
        </row>
        <row r="4071">
          <cell r="A4071" t="str">
            <v>37412230-0</v>
          </cell>
        </row>
        <row r="4072">
          <cell r="A4072" t="str">
            <v>37412240-3</v>
          </cell>
        </row>
        <row r="4073">
          <cell r="A4073" t="str">
            <v>37412241-0</v>
          </cell>
        </row>
        <row r="4074">
          <cell r="A4074" t="str">
            <v>37412242-7</v>
          </cell>
        </row>
        <row r="4075">
          <cell r="A4075" t="str">
            <v>37412243-4</v>
          </cell>
        </row>
        <row r="4076">
          <cell r="A4076" t="str">
            <v>37412250-6</v>
          </cell>
        </row>
        <row r="4077">
          <cell r="A4077" t="str">
            <v>37412260-9</v>
          </cell>
        </row>
        <row r="4078">
          <cell r="A4078" t="str">
            <v>37412270-2</v>
          </cell>
        </row>
        <row r="4079">
          <cell r="A4079" t="str">
            <v>37412300-2</v>
          </cell>
        </row>
        <row r="4080">
          <cell r="A4080" t="str">
            <v>37412310-5</v>
          </cell>
        </row>
        <row r="4081">
          <cell r="A4081" t="str">
            <v>37412320-8</v>
          </cell>
        </row>
        <row r="4082">
          <cell r="A4082" t="str">
            <v>37412330-1</v>
          </cell>
        </row>
        <row r="4083">
          <cell r="A4083" t="str">
            <v>37412340-4</v>
          </cell>
        </row>
        <row r="4084">
          <cell r="A4084" t="str">
            <v>37412350-7</v>
          </cell>
        </row>
        <row r="4085">
          <cell r="A4085" t="str">
            <v>37413000-6</v>
          </cell>
        </row>
        <row r="4086">
          <cell r="A4086" t="str">
            <v>37413100-7</v>
          </cell>
        </row>
        <row r="4087">
          <cell r="A4087" t="str">
            <v>37413110-0</v>
          </cell>
        </row>
        <row r="4088">
          <cell r="A4088" t="str">
            <v>37413120-3</v>
          </cell>
        </row>
        <row r="4089">
          <cell r="A4089" t="str">
            <v>37413130-6</v>
          </cell>
        </row>
        <row r="4090">
          <cell r="A4090" t="str">
            <v>37413140-9</v>
          </cell>
        </row>
        <row r="4091">
          <cell r="A4091" t="str">
            <v>37413150-2</v>
          </cell>
        </row>
        <row r="4092">
          <cell r="A4092" t="str">
            <v>37413160-5</v>
          </cell>
        </row>
        <row r="4093">
          <cell r="A4093" t="str">
            <v>37413200-8</v>
          </cell>
        </row>
        <row r="4094">
          <cell r="A4094" t="str">
            <v>37413210-1</v>
          </cell>
        </row>
        <row r="4095">
          <cell r="A4095" t="str">
            <v>37413220-4</v>
          </cell>
        </row>
        <row r="4096">
          <cell r="A4096" t="str">
            <v>37413230-7</v>
          </cell>
        </row>
        <row r="4097">
          <cell r="A4097" t="str">
            <v>37413240-0</v>
          </cell>
        </row>
        <row r="4098">
          <cell r="A4098" t="str">
            <v>37414000-3</v>
          </cell>
        </row>
        <row r="4099">
          <cell r="A4099" t="str">
            <v>37414100-4</v>
          </cell>
        </row>
        <row r="4100">
          <cell r="A4100" t="str">
            <v>37414200-5</v>
          </cell>
        </row>
        <row r="4101">
          <cell r="A4101" t="str">
            <v>37414300-6</v>
          </cell>
        </row>
        <row r="4102">
          <cell r="A4102" t="str">
            <v>37414600-9</v>
          </cell>
        </row>
        <row r="4103">
          <cell r="A4103" t="str">
            <v>37414700-0</v>
          </cell>
        </row>
        <row r="4104">
          <cell r="A4104" t="str">
            <v>37414800-1</v>
          </cell>
        </row>
        <row r="4105">
          <cell r="A4105" t="str">
            <v>37415000-0</v>
          </cell>
        </row>
        <row r="4106">
          <cell r="A4106" t="str">
            <v>37416000-7</v>
          </cell>
        </row>
        <row r="4107">
          <cell r="A4107" t="str">
            <v>37420000-8</v>
          </cell>
        </row>
        <row r="4108">
          <cell r="A4108" t="str">
            <v>37421000-5</v>
          </cell>
        </row>
        <row r="4109">
          <cell r="A4109" t="str">
            <v>37422000-2</v>
          </cell>
        </row>
        <row r="4110">
          <cell r="A4110" t="str">
            <v>37422100-3</v>
          </cell>
        </row>
        <row r="4111">
          <cell r="A4111" t="str">
            <v>37422200-4</v>
          </cell>
        </row>
        <row r="4112">
          <cell r="A4112" t="str">
            <v>37423000-9</v>
          </cell>
        </row>
        <row r="4113">
          <cell r="A4113" t="str">
            <v>37423100-0</v>
          </cell>
        </row>
        <row r="4114">
          <cell r="A4114" t="str">
            <v>37423200-1</v>
          </cell>
        </row>
        <row r="4115">
          <cell r="A4115" t="str">
            <v>37423300-2</v>
          </cell>
        </row>
        <row r="4116">
          <cell r="A4116" t="str">
            <v>37424000-6</v>
          </cell>
        </row>
        <row r="4117">
          <cell r="A4117" t="str">
            <v>37425000-3</v>
          </cell>
        </row>
        <row r="4118">
          <cell r="A4118" t="str">
            <v>37426000-0</v>
          </cell>
        </row>
        <row r="4119">
          <cell r="A4119" t="str">
            <v>37430000-1</v>
          </cell>
        </row>
        <row r="4120">
          <cell r="A4120" t="str">
            <v>37431000-8</v>
          </cell>
        </row>
        <row r="4121">
          <cell r="A4121" t="str">
            <v>37432000-5</v>
          </cell>
        </row>
        <row r="4122">
          <cell r="A4122" t="str">
            <v>37433000-2</v>
          </cell>
        </row>
        <row r="4123">
          <cell r="A4123" t="str">
            <v>37440000-4</v>
          </cell>
        </row>
        <row r="4124">
          <cell r="A4124" t="str">
            <v>37441000-1</v>
          </cell>
        </row>
        <row r="4125">
          <cell r="A4125" t="str">
            <v>37441100-2</v>
          </cell>
        </row>
        <row r="4126">
          <cell r="A4126" t="str">
            <v>37441200-3</v>
          </cell>
        </row>
        <row r="4127">
          <cell r="A4127" t="str">
            <v>37441300-4</v>
          </cell>
        </row>
        <row r="4128">
          <cell r="A4128" t="str">
            <v>37441400-5</v>
          </cell>
        </row>
        <row r="4129">
          <cell r="A4129" t="str">
            <v>37441500-6</v>
          </cell>
        </row>
        <row r="4130">
          <cell r="A4130" t="str">
            <v>37441600-7</v>
          </cell>
        </row>
        <row r="4131">
          <cell r="A4131" t="str">
            <v>37441700-8</v>
          </cell>
        </row>
        <row r="4132">
          <cell r="A4132" t="str">
            <v>37441800-9</v>
          </cell>
        </row>
        <row r="4133">
          <cell r="A4133" t="str">
            <v>37441900-0</v>
          </cell>
        </row>
        <row r="4134">
          <cell r="A4134" t="str">
            <v>37442000-8</v>
          </cell>
        </row>
        <row r="4135">
          <cell r="A4135" t="str">
            <v>37442100-8</v>
          </cell>
        </row>
        <row r="4136">
          <cell r="A4136" t="str">
            <v>37442200-8</v>
          </cell>
        </row>
        <row r="4137">
          <cell r="A4137" t="str">
            <v>37442300-8</v>
          </cell>
        </row>
        <row r="4138">
          <cell r="A4138" t="str">
            <v>37442310-4</v>
          </cell>
        </row>
        <row r="4139">
          <cell r="A4139" t="str">
            <v>37442320-7</v>
          </cell>
        </row>
        <row r="4140">
          <cell r="A4140" t="str">
            <v>37442400-8</v>
          </cell>
        </row>
        <row r="4141">
          <cell r="A4141" t="str">
            <v>37442500-8</v>
          </cell>
        </row>
        <row r="4142">
          <cell r="A4142" t="str">
            <v>37442600-8</v>
          </cell>
        </row>
        <row r="4143">
          <cell r="A4143" t="str">
            <v>37442700-8</v>
          </cell>
        </row>
        <row r="4144">
          <cell r="A4144" t="str">
            <v>37442800-8</v>
          </cell>
        </row>
        <row r="4145">
          <cell r="A4145" t="str">
            <v>37442810-9</v>
          </cell>
        </row>
        <row r="4146">
          <cell r="A4146" t="str">
            <v>37442820-2</v>
          </cell>
        </row>
        <row r="4147">
          <cell r="A4147" t="str">
            <v>37442900-8</v>
          </cell>
        </row>
        <row r="4148">
          <cell r="A4148" t="str">
            <v>37450000-7</v>
          </cell>
        </row>
        <row r="4149">
          <cell r="A4149" t="str">
            <v>37451000-4</v>
          </cell>
        </row>
        <row r="4150">
          <cell r="A4150" t="str">
            <v>37451100-5</v>
          </cell>
        </row>
        <row r="4151">
          <cell r="A4151" t="str">
            <v>37451110-8</v>
          </cell>
        </row>
        <row r="4152">
          <cell r="A4152" t="str">
            <v>37451120-1</v>
          </cell>
        </row>
        <row r="4153">
          <cell r="A4153" t="str">
            <v>37451130-4</v>
          </cell>
        </row>
        <row r="4154">
          <cell r="A4154" t="str">
            <v>37451140-7</v>
          </cell>
        </row>
        <row r="4155">
          <cell r="A4155" t="str">
            <v>37451150-0</v>
          </cell>
        </row>
        <row r="4156">
          <cell r="A4156" t="str">
            <v>37451160-3</v>
          </cell>
        </row>
        <row r="4157">
          <cell r="A4157" t="str">
            <v>37451200-6</v>
          </cell>
        </row>
        <row r="4158">
          <cell r="A4158" t="str">
            <v>37451210-9</v>
          </cell>
        </row>
        <row r="4159">
          <cell r="A4159" t="str">
            <v>37451220-2</v>
          </cell>
        </row>
        <row r="4160">
          <cell r="A4160" t="str">
            <v>37451300-7</v>
          </cell>
        </row>
        <row r="4161">
          <cell r="A4161" t="str">
            <v>37451310-0</v>
          </cell>
        </row>
        <row r="4162">
          <cell r="A4162" t="str">
            <v>37451320-3</v>
          </cell>
        </row>
        <row r="4163">
          <cell r="A4163" t="str">
            <v>37451330-6</v>
          </cell>
        </row>
        <row r="4164">
          <cell r="A4164" t="str">
            <v>37451340-9</v>
          </cell>
        </row>
        <row r="4165">
          <cell r="A4165" t="str">
            <v>37451400-8</v>
          </cell>
        </row>
        <row r="4166">
          <cell r="A4166" t="str">
            <v>37451500-9</v>
          </cell>
        </row>
        <row r="4167">
          <cell r="A4167" t="str">
            <v>37451600-0</v>
          </cell>
        </row>
        <row r="4168">
          <cell r="A4168" t="str">
            <v>37451700-1</v>
          </cell>
        </row>
        <row r="4169">
          <cell r="A4169" t="str">
            <v>37451710-4</v>
          </cell>
        </row>
        <row r="4170">
          <cell r="A4170" t="str">
            <v>37451720-7</v>
          </cell>
        </row>
        <row r="4171">
          <cell r="A4171" t="str">
            <v>37451730-0</v>
          </cell>
        </row>
        <row r="4172">
          <cell r="A4172" t="str">
            <v>37451800-2</v>
          </cell>
        </row>
        <row r="4173">
          <cell r="A4173" t="str">
            <v>37451810-5</v>
          </cell>
        </row>
        <row r="4174">
          <cell r="A4174" t="str">
            <v>37451820-8</v>
          </cell>
        </row>
        <row r="4175">
          <cell r="A4175" t="str">
            <v>37451900-3</v>
          </cell>
        </row>
        <row r="4176">
          <cell r="A4176" t="str">
            <v>37451920-9</v>
          </cell>
        </row>
        <row r="4177">
          <cell r="A4177" t="str">
            <v>37452000-1</v>
          </cell>
        </row>
        <row r="4178">
          <cell r="A4178" t="str">
            <v>37452100-2</v>
          </cell>
        </row>
        <row r="4179">
          <cell r="A4179" t="str">
            <v>37452110-5</v>
          </cell>
        </row>
        <row r="4180">
          <cell r="A4180" t="str">
            <v>37452120-8</v>
          </cell>
        </row>
        <row r="4181">
          <cell r="A4181" t="str">
            <v>37452200-3</v>
          </cell>
        </row>
        <row r="4182">
          <cell r="A4182" t="str">
            <v>37452210-6</v>
          </cell>
        </row>
        <row r="4183">
          <cell r="A4183" t="str">
            <v>37452300-4</v>
          </cell>
        </row>
        <row r="4184">
          <cell r="A4184" t="str">
            <v>37452400-5</v>
          </cell>
        </row>
        <row r="4185">
          <cell r="A4185" t="str">
            <v>37452410-8</v>
          </cell>
        </row>
        <row r="4186">
          <cell r="A4186" t="str">
            <v>37452420-1</v>
          </cell>
        </row>
        <row r="4187">
          <cell r="A4187" t="str">
            <v>37452430-4</v>
          </cell>
        </row>
        <row r="4188">
          <cell r="A4188" t="str">
            <v>37452500-6</v>
          </cell>
        </row>
        <row r="4189">
          <cell r="A4189" t="str">
            <v>37452600-7</v>
          </cell>
        </row>
        <row r="4190">
          <cell r="A4190" t="str">
            <v>37452610-0</v>
          </cell>
        </row>
        <row r="4191">
          <cell r="A4191" t="str">
            <v>37452620-3</v>
          </cell>
        </row>
        <row r="4192">
          <cell r="A4192" t="str">
            <v>37452700-8</v>
          </cell>
        </row>
        <row r="4193">
          <cell r="A4193" t="str">
            <v>37452710-1</v>
          </cell>
        </row>
        <row r="4194">
          <cell r="A4194" t="str">
            <v>37452720-4</v>
          </cell>
        </row>
        <row r="4195">
          <cell r="A4195" t="str">
            <v>37452730-7</v>
          </cell>
        </row>
        <row r="4196">
          <cell r="A4196" t="str">
            <v>37452740-0</v>
          </cell>
        </row>
        <row r="4197">
          <cell r="A4197" t="str">
            <v>37452800-9</v>
          </cell>
        </row>
        <row r="4198">
          <cell r="A4198" t="str">
            <v>37452810-2</v>
          </cell>
        </row>
        <row r="4199">
          <cell r="A4199" t="str">
            <v>37452820-5</v>
          </cell>
        </row>
        <row r="4200">
          <cell r="A4200" t="str">
            <v>37452900-0</v>
          </cell>
        </row>
        <row r="4201">
          <cell r="A4201" t="str">
            <v>37452910-3</v>
          </cell>
        </row>
        <row r="4202">
          <cell r="A4202" t="str">
            <v>37452920-6</v>
          </cell>
        </row>
        <row r="4203">
          <cell r="A4203" t="str">
            <v>37453000-8</v>
          </cell>
        </row>
        <row r="4204">
          <cell r="A4204" t="str">
            <v>37453100-9</v>
          </cell>
        </row>
        <row r="4205">
          <cell r="A4205" t="str">
            <v>37453200-0</v>
          </cell>
        </row>
        <row r="4206">
          <cell r="A4206" t="str">
            <v>37453300-1</v>
          </cell>
        </row>
        <row r="4207">
          <cell r="A4207" t="str">
            <v>37453400-2</v>
          </cell>
        </row>
        <row r="4208">
          <cell r="A4208" t="str">
            <v>37453500-3</v>
          </cell>
        </row>
        <row r="4209">
          <cell r="A4209" t="str">
            <v>37453600-4</v>
          </cell>
        </row>
        <row r="4210">
          <cell r="A4210" t="str">
            <v>37453700-5</v>
          </cell>
        </row>
        <row r="4211">
          <cell r="A4211" t="str">
            <v>37460000-0</v>
          </cell>
        </row>
        <row r="4212">
          <cell r="A4212" t="str">
            <v>37461000-7</v>
          </cell>
        </row>
        <row r="4213">
          <cell r="A4213" t="str">
            <v>37461100-8</v>
          </cell>
        </row>
        <row r="4214">
          <cell r="A4214" t="str">
            <v>37461200-9</v>
          </cell>
        </row>
        <row r="4215">
          <cell r="A4215" t="str">
            <v>37461210-2</v>
          </cell>
        </row>
        <row r="4216">
          <cell r="A4216" t="str">
            <v>37461220-5</v>
          </cell>
        </row>
        <row r="4217">
          <cell r="A4217" t="str">
            <v>37461300-0</v>
          </cell>
        </row>
        <row r="4218">
          <cell r="A4218" t="str">
            <v>37461400-1</v>
          </cell>
        </row>
        <row r="4219">
          <cell r="A4219" t="str">
            <v>37461500-2</v>
          </cell>
        </row>
        <row r="4220">
          <cell r="A4220" t="str">
            <v>37461510-5</v>
          </cell>
        </row>
        <row r="4221">
          <cell r="A4221" t="str">
            <v>37461520-8</v>
          </cell>
        </row>
        <row r="4222">
          <cell r="A4222" t="str">
            <v>37462000-4</v>
          </cell>
        </row>
        <row r="4223">
          <cell r="A4223" t="str">
            <v>37462100-5</v>
          </cell>
        </row>
        <row r="4224">
          <cell r="A4224" t="str">
            <v>37462110-8</v>
          </cell>
        </row>
        <row r="4225">
          <cell r="A4225" t="str">
            <v>37462120-1</v>
          </cell>
        </row>
        <row r="4226">
          <cell r="A4226" t="str">
            <v>37462130-4</v>
          </cell>
        </row>
        <row r="4227">
          <cell r="A4227" t="str">
            <v>37462140-7</v>
          </cell>
        </row>
        <row r="4228">
          <cell r="A4228" t="str">
            <v>37462150-0</v>
          </cell>
        </row>
        <row r="4229">
          <cell r="A4229" t="str">
            <v>37462160-3</v>
          </cell>
        </row>
        <row r="4230">
          <cell r="A4230" t="str">
            <v>37462170-6</v>
          </cell>
        </row>
        <row r="4231">
          <cell r="A4231" t="str">
            <v>37462180-9</v>
          </cell>
        </row>
        <row r="4232">
          <cell r="A4232" t="str">
            <v>37462200-6</v>
          </cell>
        </row>
        <row r="4233">
          <cell r="A4233" t="str">
            <v>37462210-9</v>
          </cell>
        </row>
        <row r="4234">
          <cell r="A4234" t="str">
            <v>37462300-7</v>
          </cell>
        </row>
        <row r="4235">
          <cell r="A4235" t="str">
            <v>37462400-8</v>
          </cell>
        </row>
        <row r="4236">
          <cell r="A4236" t="str">
            <v>37470000-3</v>
          </cell>
        </row>
        <row r="4237">
          <cell r="A4237" t="str">
            <v>37471000-0</v>
          </cell>
        </row>
        <row r="4238">
          <cell r="A4238" t="str">
            <v>37471100-1</v>
          </cell>
        </row>
        <row r="4239">
          <cell r="A4239" t="str">
            <v>37471200-2</v>
          </cell>
        </row>
        <row r="4240">
          <cell r="A4240" t="str">
            <v>37471300-3</v>
          </cell>
        </row>
        <row r="4241">
          <cell r="A4241" t="str">
            <v>37471400-4</v>
          </cell>
        </row>
        <row r="4242">
          <cell r="A4242" t="str">
            <v>37471500-5</v>
          </cell>
        </row>
        <row r="4243">
          <cell r="A4243" t="str">
            <v>37471600-6</v>
          </cell>
        </row>
        <row r="4244">
          <cell r="A4244" t="str">
            <v>37471700-7</v>
          </cell>
        </row>
        <row r="4245">
          <cell r="A4245" t="str">
            <v>37471800-8</v>
          </cell>
        </row>
        <row r="4246">
          <cell r="A4246" t="str">
            <v>37471900-9</v>
          </cell>
        </row>
        <row r="4247">
          <cell r="A4247" t="str">
            <v>37472000-7</v>
          </cell>
        </row>
        <row r="4248">
          <cell r="A4248" t="str">
            <v>37480000-6</v>
          </cell>
        </row>
        <row r="4249">
          <cell r="A4249" t="str">
            <v>37481000-3</v>
          </cell>
        </row>
        <row r="4250">
          <cell r="A4250" t="str">
            <v>37482000-0</v>
          </cell>
        </row>
        <row r="4251">
          <cell r="A4251" t="str">
            <v>37500000-3</v>
          </cell>
        </row>
        <row r="4252">
          <cell r="A4252" t="str">
            <v>37510000-6</v>
          </cell>
        </row>
        <row r="4253">
          <cell r="A4253" t="str">
            <v>37511000-3</v>
          </cell>
        </row>
        <row r="4254">
          <cell r="A4254" t="str">
            <v>37512000-0</v>
          </cell>
        </row>
        <row r="4255">
          <cell r="A4255" t="str">
            <v>37513000-7</v>
          </cell>
        </row>
        <row r="4256">
          <cell r="A4256" t="str">
            <v>37513100-8</v>
          </cell>
        </row>
        <row r="4257">
          <cell r="A4257" t="str">
            <v>37520000-9</v>
          </cell>
        </row>
        <row r="4258">
          <cell r="A4258" t="str">
            <v>37521000-6</v>
          </cell>
        </row>
        <row r="4259">
          <cell r="A4259" t="str">
            <v>37522000-3</v>
          </cell>
        </row>
        <row r="4260">
          <cell r="A4260" t="str">
            <v>37523000-0</v>
          </cell>
        </row>
        <row r="4261">
          <cell r="A4261" t="str">
            <v>37524000-7</v>
          </cell>
        </row>
        <row r="4262">
          <cell r="A4262" t="str">
            <v>37524100-8</v>
          </cell>
        </row>
        <row r="4263">
          <cell r="A4263" t="str">
            <v>37524200-9</v>
          </cell>
        </row>
        <row r="4264">
          <cell r="A4264" t="str">
            <v>37524300-0</v>
          </cell>
        </row>
        <row r="4265">
          <cell r="A4265" t="str">
            <v>37524400-1</v>
          </cell>
        </row>
        <row r="4266">
          <cell r="A4266" t="str">
            <v>37524500-2</v>
          </cell>
        </row>
        <row r="4267">
          <cell r="A4267" t="str">
            <v>37524600-3</v>
          </cell>
        </row>
        <row r="4268">
          <cell r="A4268" t="str">
            <v>37524700-4</v>
          </cell>
        </row>
        <row r="4269">
          <cell r="A4269" t="str">
            <v>37524800-5</v>
          </cell>
        </row>
        <row r="4270">
          <cell r="A4270" t="str">
            <v>37524810-8</v>
          </cell>
        </row>
        <row r="4271">
          <cell r="A4271" t="str">
            <v>37524900-6</v>
          </cell>
        </row>
        <row r="4272">
          <cell r="A4272" t="str">
            <v>37525000-4</v>
          </cell>
        </row>
        <row r="4273">
          <cell r="A4273" t="str">
            <v>37526000-1</v>
          </cell>
        </row>
        <row r="4274">
          <cell r="A4274" t="str">
            <v>37527000-8</v>
          </cell>
        </row>
        <row r="4275">
          <cell r="A4275" t="str">
            <v>37527100-9</v>
          </cell>
        </row>
        <row r="4276">
          <cell r="A4276" t="str">
            <v>37527200-0</v>
          </cell>
        </row>
        <row r="4277">
          <cell r="A4277" t="str">
            <v>37528000-5</v>
          </cell>
        </row>
        <row r="4278">
          <cell r="A4278" t="str">
            <v>37529000-2</v>
          </cell>
        </row>
        <row r="4279">
          <cell r="A4279" t="str">
            <v>37529100-3</v>
          </cell>
        </row>
        <row r="4280">
          <cell r="A4280" t="str">
            <v>37529200-4</v>
          </cell>
        </row>
        <row r="4281">
          <cell r="A4281" t="str">
            <v>37530000-2</v>
          </cell>
        </row>
        <row r="4282">
          <cell r="A4282" t="str">
            <v>37531000-9</v>
          </cell>
        </row>
        <row r="4283">
          <cell r="A4283" t="str">
            <v>37532000-6</v>
          </cell>
        </row>
        <row r="4284">
          <cell r="A4284" t="str">
            <v>37533000-3</v>
          </cell>
        </row>
        <row r="4285">
          <cell r="A4285" t="str">
            <v>37533100-4</v>
          </cell>
        </row>
        <row r="4286">
          <cell r="A4286" t="str">
            <v>37533200-5</v>
          </cell>
        </row>
        <row r="4287">
          <cell r="A4287" t="str">
            <v>37533300-6</v>
          </cell>
        </row>
        <row r="4288">
          <cell r="A4288" t="str">
            <v>37533400-7</v>
          </cell>
        </row>
        <row r="4289">
          <cell r="A4289" t="str">
            <v>37533500-8</v>
          </cell>
        </row>
        <row r="4290">
          <cell r="A4290" t="str">
            <v>37534000-0</v>
          </cell>
        </row>
        <row r="4291">
          <cell r="A4291" t="str">
            <v>37535000-7</v>
          </cell>
        </row>
        <row r="4292">
          <cell r="A4292" t="str">
            <v>37535100-8</v>
          </cell>
        </row>
        <row r="4293">
          <cell r="A4293" t="str">
            <v>37535200-9</v>
          </cell>
        </row>
        <row r="4294">
          <cell r="A4294" t="str">
            <v>37535210-2</v>
          </cell>
        </row>
        <row r="4295">
          <cell r="A4295" t="str">
            <v>37535220-5</v>
          </cell>
        </row>
        <row r="4296">
          <cell r="A4296" t="str">
            <v>37535230-8</v>
          </cell>
        </row>
        <row r="4297">
          <cell r="A4297" t="str">
            <v>37535240-1</v>
          </cell>
        </row>
        <row r="4298">
          <cell r="A4298" t="str">
            <v>37535250-4</v>
          </cell>
        </row>
        <row r="4299">
          <cell r="A4299" t="str">
            <v>37535260-7</v>
          </cell>
        </row>
        <row r="4300">
          <cell r="A4300" t="str">
            <v>37535270-0</v>
          </cell>
        </row>
        <row r="4301">
          <cell r="A4301" t="str">
            <v>37535280-3</v>
          </cell>
        </row>
        <row r="4302">
          <cell r="A4302" t="str">
            <v>37535290-6</v>
          </cell>
        </row>
        <row r="4303">
          <cell r="A4303" t="str">
            <v>37535291-3</v>
          </cell>
        </row>
        <row r="4304">
          <cell r="A4304" t="str">
            <v>37535292-0</v>
          </cell>
        </row>
        <row r="4305">
          <cell r="A4305" t="str">
            <v>37540000-5</v>
          </cell>
        </row>
        <row r="4306">
          <cell r="A4306" t="str">
            <v>37800000-6</v>
          </cell>
        </row>
        <row r="4307">
          <cell r="A4307" t="str">
            <v>37810000-9</v>
          </cell>
        </row>
        <row r="4308">
          <cell r="A4308" t="str">
            <v>37820000-2</v>
          </cell>
        </row>
        <row r="4309">
          <cell r="A4309" t="str">
            <v>37821000-9</v>
          </cell>
        </row>
        <row r="4310">
          <cell r="A4310" t="str">
            <v>37822000-6</v>
          </cell>
        </row>
        <row r="4311">
          <cell r="A4311" t="str">
            <v>37822100-7</v>
          </cell>
        </row>
        <row r="4312">
          <cell r="A4312" t="str">
            <v>37822200-8</v>
          </cell>
        </row>
        <row r="4313">
          <cell r="A4313" t="str">
            <v>37822300-9</v>
          </cell>
        </row>
        <row r="4314">
          <cell r="A4314" t="str">
            <v>37822400-0</v>
          </cell>
        </row>
        <row r="4315">
          <cell r="A4315" t="str">
            <v>37823000-3</v>
          </cell>
        </row>
        <row r="4316">
          <cell r="A4316" t="str">
            <v>37823100-4</v>
          </cell>
        </row>
        <row r="4317">
          <cell r="A4317" t="str">
            <v>37823200-5</v>
          </cell>
        </row>
        <row r="4318">
          <cell r="A4318" t="str">
            <v>37823300-6</v>
          </cell>
        </row>
        <row r="4319">
          <cell r="A4319" t="str">
            <v>37823400-7</v>
          </cell>
        </row>
        <row r="4320">
          <cell r="A4320" t="str">
            <v>37823500-8</v>
          </cell>
        </row>
        <row r="4321">
          <cell r="A4321" t="str">
            <v>37823600-9</v>
          </cell>
        </row>
        <row r="4322">
          <cell r="A4322" t="str">
            <v>37823700-0</v>
          </cell>
        </row>
        <row r="4323">
          <cell r="A4323" t="str">
            <v>37823800-1</v>
          </cell>
        </row>
        <row r="4324">
          <cell r="A4324" t="str">
            <v>37823900-2</v>
          </cell>
        </row>
        <row r="4325">
          <cell r="A4325" t="str">
            <v>38100000-6</v>
          </cell>
        </row>
        <row r="4326">
          <cell r="A4326" t="str">
            <v>38110000-9</v>
          </cell>
        </row>
        <row r="4327">
          <cell r="A4327" t="str">
            <v>38111000-6</v>
          </cell>
        </row>
        <row r="4328">
          <cell r="A4328" t="str">
            <v>38111100-7</v>
          </cell>
        </row>
        <row r="4329">
          <cell r="A4329" t="str">
            <v>38111110-0</v>
          </cell>
        </row>
        <row r="4330">
          <cell r="A4330" t="str">
            <v>38112000-3</v>
          </cell>
        </row>
        <row r="4331">
          <cell r="A4331" t="str">
            <v>38112100-4</v>
          </cell>
        </row>
        <row r="4332">
          <cell r="A4332" t="str">
            <v>38113000-0</v>
          </cell>
        </row>
        <row r="4333">
          <cell r="A4333" t="str">
            <v>38114000-7</v>
          </cell>
        </row>
        <row r="4334">
          <cell r="A4334" t="str">
            <v>38115000-4</v>
          </cell>
        </row>
        <row r="4335">
          <cell r="A4335" t="str">
            <v>38115100-5</v>
          </cell>
        </row>
        <row r="4336">
          <cell r="A4336" t="str">
            <v>38120000-2</v>
          </cell>
        </row>
        <row r="4337">
          <cell r="A4337" t="str">
            <v>38121000-9</v>
          </cell>
        </row>
        <row r="4338">
          <cell r="A4338" t="str">
            <v>38122000-6</v>
          </cell>
        </row>
        <row r="4339">
          <cell r="A4339" t="str">
            <v>38123000-3</v>
          </cell>
        </row>
        <row r="4340">
          <cell r="A4340" t="str">
            <v>38124000-0</v>
          </cell>
        </row>
        <row r="4341">
          <cell r="A4341" t="str">
            <v>38125000-7</v>
          </cell>
        </row>
        <row r="4342">
          <cell r="A4342" t="str">
            <v>38126000-4</v>
          </cell>
        </row>
        <row r="4343">
          <cell r="A4343" t="str">
            <v>38126100-5</v>
          </cell>
        </row>
        <row r="4344">
          <cell r="A4344" t="str">
            <v>38126200-6</v>
          </cell>
        </row>
        <row r="4345">
          <cell r="A4345" t="str">
            <v>38126300-7</v>
          </cell>
        </row>
        <row r="4346">
          <cell r="A4346" t="str">
            <v>38126400-8</v>
          </cell>
        </row>
        <row r="4347">
          <cell r="A4347" t="str">
            <v>38127000-1</v>
          </cell>
        </row>
        <row r="4348">
          <cell r="A4348" t="str">
            <v>38128000-8</v>
          </cell>
        </row>
        <row r="4349">
          <cell r="A4349" t="str">
            <v>38200000-7</v>
          </cell>
        </row>
        <row r="4350">
          <cell r="A4350" t="str">
            <v>38210000-0</v>
          </cell>
        </row>
        <row r="4351">
          <cell r="A4351" t="str">
            <v>38220000-3</v>
          </cell>
        </row>
        <row r="4352">
          <cell r="A4352" t="str">
            <v>38221000-0</v>
          </cell>
        </row>
        <row r="4353">
          <cell r="A4353" t="str">
            <v>38230000-6</v>
          </cell>
        </row>
        <row r="4354">
          <cell r="A4354" t="str">
            <v>38240000-9</v>
          </cell>
        </row>
        <row r="4355">
          <cell r="A4355" t="str">
            <v>38250000-2</v>
          </cell>
        </row>
        <row r="4356">
          <cell r="A4356" t="str">
            <v>38260000-5</v>
          </cell>
        </row>
        <row r="4357">
          <cell r="A4357" t="str">
            <v>38270000-8</v>
          </cell>
        </row>
        <row r="4358">
          <cell r="A4358" t="str">
            <v>38280000-1</v>
          </cell>
        </row>
        <row r="4359">
          <cell r="A4359" t="str">
            <v>38290000-4</v>
          </cell>
        </row>
        <row r="4360">
          <cell r="A4360" t="str">
            <v>38291000-1</v>
          </cell>
        </row>
        <row r="4361">
          <cell r="A4361" t="str">
            <v>38292000-8</v>
          </cell>
        </row>
        <row r="4362">
          <cell r="A4362" t="str">
            <v>38293000-5</v>
          </cell>
        </row>
        <row r="4363">
          <cell r="A4363" t="str">
            <v>38294000-2</v>
          </cell>
        </row>
        <row r="4364">
          <cell r="A4364" t="str">
            <v>38295000-9</v>
          </cell>
        </row>
        <row r="4365">
          <cell r="A4365" t="str">
            <v>38296000-6</v>
          </cell>
        </row>
        <row r="4366">
          <cell r="A4366" t="str">
            <v>38300000-8</v>
          </cell>
        </row>
        <row r="4367">
          <cell r="A4367" t="str">
            <v>38310000-1</v>
          </cell>
        </row>
        <row r="4368">
          <cell r="A4368" t="str">
            <v>38311000-8</v>
          </cell>
        </row>
        <row r="4369">
          <cell r="A4369" t="str">
            <v>38311100-9</v>
          </cell>
        </row>
        <row r="4370">
          <cell r="A4370" t="str">
            <v>38311200-0</v>
          </cell>
        </row>
        <row r="4371">
          <cell r="A4371" t="str">
            <v>38311210-3</v>
          </cell>
        </row>
        <row r="4372">
          <cell r="A4372" t="str">
            <v>38320000-4</v>
          </cell>
        </row>
        <row r="4373">
          <cell r="A4373" t="str">
            <v>38321000-1</v>
          </cell>
        </row>
        <row r="4374">
          <cell r="A4374" t="str">
            <v>38322000-8</v>
          </cell>
        </row>
        <row r="4375">
          <cell r="A4375" t="str">
            <v>38323000-5</v>
          </cell>
        </row>
        <row r="4376">
          <cell r="A4376" t="str">
            <v>38330000-7</v>
          </cell>
        </row>
        <row r="4377">
          <cell r="A4377" t="str">
            <v>38331000-4</v>
          </cell>
        </row>
        <row r="4378">
          <cell r="A4378" t="str">
            <v>38340000-0</v>
          </cell>
        </row>
        <row r="4379">
          <cell r="A4379" t="str">
            <v>38341000-7</v>
          </cell>
        </row>
        <row r="4380">
          <cell r="A4380" t="str">
            <v>38341100-8</v>
          </cell>
        </row>
        <row r="4381">
          <cell r="A4381" t="str">
            <v>38341200-9</v>
          </cell>
        </row>
        <row r="4382">
          <cell r="A4382" t="str">
            <v>38341300-0</v>
          </cell>
        </row>
        <row r="4383">
          <cell r="A4383" t="str">
            <v>38341310-3</v>
          </cell>
        </row>
        <row r="4384">
          <cell r="A4384" t="str">
            <v>38341320-6</v>
          </cell>
        </row>
        <row r="4385">
          <cell r="A4385" t="str">
            <v>38341400-1</v>
          </cell>
        </row>
        <row r="4386">
          <cell r="A4386" t="str">
            <v>38341500-2</v>
          </cell>
        </row>
        <row r="4387">
          <cell r="A4387" t="str">
            <v>38341600-3</v>
          </cell>
        </row>
        <row r="4388">
          <cell r="A4388" t="str">
            <v>38342000-4</v>
          </cell>
        </row>
        <row r="4389">
          <cell r="A4389" t="str">
            <v>38342100-5</v>
          </cell>
        </row>
        <row r="4390">
          <cell r="A4390" t="str">
            <v>38343000-1</v>
          </cell>
        </row>
        <row r="4391">
          <cell r="A4391" t="str">
            <v>38344000-8</v>
          </cell>
        </row>
        <row r="4392">
          <cell r="A4392" t="str">
            <v>38400000-9</v>
          </cell>
        </row>
        <row r="4393">
          <cell r="A4393" t="str">
            <v>38410000-2</v>
          </cell>
        </row>
        <row r="4394">
          <cell r="A4394" t="str">
            <v>38411000-9</v>
          </cell>
        </row>
        <row r="4395">
          <cell r="A4395" t="str">
            <v>38412000-6</v>
          </cell>
        </row>
        <row r="4396">
          <cell r="A4396" t="str">
            <v>38413000-3</v>
          </cell>
        </row>
        <row r="4397">
          <cell r="A4397" t="str">
            <v>38414000-0</v>
          </cell>
        </row>
        <row r="4398">
          <cell r="A4398" t="str">
            <v>38415000-7</v>
          </cell>
        </row>
        <row r="4399">
          <cell r="A4399" t="str">
            <v>38416000-4</v>
          </cell>
        </row>
        <row r="4400">
          <cell r="A4400" t="str">
            <v>38417000-1</v>
          </cell>
        </row>
        <row r="4401">
          <cell r="A4401" t="str">
            <v>38418000-8</v>
          </cell>
        </row>
        <row r="4402">
          <cell r="A4402" t="str">
            <v>38420000-5</v>
          </cell>
        </row>
        <row r="4403">
          <cell r="A4403" t="str">
            <v>38421000-2</v>
          </cell>
        </row>
        <row r="4404">
          <cell r="A4404" t="str">
            <v>38421100-3</v>
          </cell>
        </row>
        <row r="4405">
          <cell r="A4405" t="str">
            <v>38421110-6</v>
          </cell>
        </row>
        <row r="4406">
          <cell r="A4406" t="str">
            <v>38422000-9</v>
          </cell>
        </row>
        <row r="4407">
          <cell r="A4407" t="str">
            <v>38423000-6</v>
          </cell>
        </row>
        <row r="4408">
          <cell r="A4408" t="str">
            <v>38423100-7</v>
          </cell>
        </row>
        <row r="4409">
          <cell r="A4409" t="str">
            <v>38424000-3</v>
          </cell>
        </row>
        <row r="4410">
          <cell r="A4410" t="str">
            <v>38425000-0</v>
          </cell>
        </row>
        <row r="4411">
          <cell r="A4411" t="str">
            <v>38425100-1</v>
          </cell>
        </row>
        <row r="4412">
          <cell r="A4412" t="str">
            <v>38425200-2</v>
          </cell>
        </row>
        <row r="4413">
          <cell r="A4413" t="str">
            <v>38425300-3</v>
          </cell>
        </row>
        <row r="4414">
          <cell r="A4414" t="str">
            <v>38425400-4</v>
          </cell>
        </row>
        <row r="4415">
          <cell r="A4415" t="str">
            <v>38425500-5</v>
          </cell>
        </row>
        <row r="4416">
          <cell r="A4416" t="str">
            <v>38425600-6</v>
          </cell>
        </row>
        <row r="4417">
          <cell r="A4417" t="str">
            <v>38425700-7</v>
          </cell>
        </row>
        <row r="4418">
          <cell r="A4418" t="str">
            <v>38425800-8</v>
          </cell>
        </row>
        <row r="4419">
          <cell r="A4419" t="str">
            <v>38426000-7</v>
          </cell>
        </row>
        <row r="4420">
          <cell r="A4420" t="str">
            <v>38427000-4</v>
          </cell>
        </row>
        <row r="4421">
          <cell r="A4421" t="str">
            <v>38428000-1</v>
          </cell>
        </row>
        <row r="4422">
          <cell r="A4422" t="str">
            <v>38429000-8</v>
          </cell>
        </row>
        <row r="4423">
          <cell r="A4423" t="str">
            <v>38430000-8</v>
          </cell>
        </row>
        <row r="4424">
          <cell r="A4424" t="str">
            <v>38431000-5</v>
          </cell>
        </row>
        <row r="4425">
          <cell r="A4425" t="str">
            <v>38431100-6</v>
          </cell>
        </row>
        <row r="4426">
          <cell r="A4426" t="str">
            <v>38431200-7</v>
          </cell>
        </row>
        <row r="4427">
          <cell r="A4427" t="str">
            <v>38431300-8</v>
          </cell>
        </row>
        <row r="4428">
          <cell r="A4428" t="str">
            <v>38432000-2</v>
          </cell>
        </row>
        <row r="4429">
          <cell r="A4429" t="str">
            <v>38432100-3</v>
          </cell>
        </row>
        <row r="4430">
          <cell r="A4430" t="str">
            <v>38432200-4</v>
          </cell>
        </row>
        <row r="4431">
          <cell r="A4431" t="str">
            <v>38432210-7</v>
          </cell>
        </row>
        <row r="4432">
          <cell r="A4432" t="str">
            <v>38432300-5</v>
          </cell>
        </row>
        <row r="4433">
          <cell r="A4433" t="str">
            <v>38433000-9</v>
          </cell>
        </row>
        <row r="4434">
          <cell r="A4434" t="str">
            <v>38433100-0</v>
          </cell>
        </row>
        <row r="4435">
          <cell r="A4435" t="str">
            <v>38433200-1</v>
          </cell>
        </row>
        <row r="4436">
          <cell r="A4436" t="str">
            <v>38433210-4</v>
          </cell>
        </row>
        <row r="4437">
          <cell r="A4437" t="str">
            <v>38433300-2</v>
          </cell>
        </row>
        <row r="4438">
          <cell r="A4438" t="str">
            <v>38434000-6</v>
          </cell>
        </row>
        <row r="4439">
          <cell r="A4439" t="str">
            <v>38434100-7</v>
          </cell>
        </row>
        <row r="4440">
          <cell r="A4440" t="str">
            <v>38434200-8</v>
          </cell>
        </row>
        <row r="4441">
          <cell r="A4441" t="str">
            <v>38434210-1</v>
          </cell>
        </row>
        <row r="4442">
          <cell r="A4442" t="str">
            <v>38434220-4</v>
          </cell>
        </row>
        <row r="4443">
          <cell r="A4443" t="str">
            <v>38434300-9</v>
          </cell>
        </row>
        <row r="4444">
          <cell r="A4444" t="str">
            <v>38434310-2</v>
          </cell>
        </row>
        <row r="4445">
          <cell r="A4445" t="str">
            <v>38434400-0</v>
          </cell>
        </row>
        <row r="4446">
          <cell r="A4446" t="str">
            <v>38434500-1</v>
          </cell>
        </row>
        <row r="4447">
          <cell r="A4447" t="str">
            <v>38434510-4</v>
          </cell>
        </row>
        <row r="4448">
          <cell r="A4448" t="str">
            <v>38434520-7</v>
          </cell>
        </row>
        <row r="4449">
          <cell r="A4449" t="str">
            <v>38434530-0</v>
          </cell>
        </row>
        <row r="4450">
          <cell r="A4450" t="str">
            <v>38434540-3</v>
          </cell>
        </row>
        <row r="4451">
          <cell r="A4451" t="str">
            <v>38434550-6</v>
          </cell>
        </row>
        <row r="4452">
          <cell r="A4452" t="str">
            <v>38434560-9</v>
          </cell>
        </row>
        <row r="4453">
          <cell r="A4453" t="str">
            <v>38434570-2</v>
          </cell>
        </row>
        <row r="4454">
          <cell r="A4454" t="str">
            <v>38434580-5</v>
          </cell>
        </row>
        <row r="4455">
          <cell r="A4455" t="str">
            <v>38435000-3</v>
          </cell>
        </row>
        <row r="4456">
          <cell r="A4456" t="str">
            <v>38436000-0</v>
          </cell>
        </row>
        <row r="4457">
          <cell r="A4457" t="str">
            <v>38436100-1</v>
          </cell>
        </row>
        <row r="4458">
          <cell r="A4458" t="str">
            <v>38436110-4</v>
          </cell>
        </row>
        <row r="4459">
          <cell r="A4459" t="str">
            <v>38436120-7</v>
          </cell>
        </row>
        <row r="4460">
          <cell r="A4460" t="str">
            <v>38436130-0</v>
          </cell>
        </row>
        <row r="4461">
          <cell r="A4461" t="str">
            <v>38436140-3</v>
          </cell>
        </row>
        <row r="4462">
          <cell r="A4462" t="str">
            <v>38436150-6</v>
          </cell>
        </row>
        <row r="4463">
          <cell r="A4463" t="str">
            <v>38436160-9</v>
          </cell>
        </row>
        <row r="4464">
          <cell r="A4464" t="str">
            <v>38436170-2</v>
          </cell>
        </row>
        <row r="4465">
          <cell r="A4465" t="str">
            <v>38436200-2</v>
          </cell>
        </row>
        <row r="4466">
          <cell r="A4466" t="str">
            <v>38436210-5</v>
          </cell>
        </row>
        <row r="4467">
          <cell r="A4467" t="str">
            <v>38436220-8</v>
          </cell>
        </row>
        <row r="4468">
          <cell r="A4468" t="str">
            <v>38436230-1</v>
          </cell>
        </row>
        <row r="4469">
          <cell r="A4469" t="str">
            <v>38436300-3</v>
          </cell>
        </row>
        <row r="4470">
          <cell r="A4470" t="str">
            <v>38436310-6</v>
          </cell>
        </row>
        <row r="4471">
          <cell r="A4471" t="str">
            <v>38436320-9</v>
          </cell>
        </row>
        <row r="4472">
          <cell r="A4472" t="str">
            <v>38436400-4</v>
          </cell>
        </row>
        <row r="4473">
          <cell r="A4473" t="str">
            <v>38436410-7</v>
          </cell>
        </row>
        <row r="4474">
          <cell r="A4474" t="str">
            <v>38436500-5</v>
          </cell>
        </row>
        <row r="4475">
          <cell r="A4475" t="str">
            <v>38436510-8</v>
          </cell>
        </row>
        <row r="4476">
          <cell r="A4476" t="str">
            <v>38436600-6</v>
          </cell>
        </row>
        <row r="4477">
          <cell r="A4477" t="str">
            <v>38436610-9</v>
          </cell>
        </row>
        <row r="4478">
          <cell r="A4478" t="str">
            <v>38436700-7</v>
          </cell>
        </row>
        <row r="4479">
          <cell r="A4479" t="str">
            <v>38436710-0</v>
          </cell>
        </row>
        <row r="4480">
          <cell r="A4480" t="str">
            <v>38436720-3</v>
          </cell>
        </row>
        <row r="4481">
          <cell r="A4481" t="str">
            <v>38436730-6</v>
          </cell>
        </row>
        <row r="4482">
          <cell r="A4482" t="str">
            <v>38436800-8</v>
          </cell>
        </row>
        <row r="4483">
          <cell r="A4483" t="str">
            <v>38437000-7</v>
          </cell>
        </row>
        <row r="4484">
          <cell r="A4484" t="str">
            <v>38437100-8</v>
          </cell>
        </row>
        <row r="4485">
          <cell r="A4485" t="str">
            <v>38437110-1</v>
          </cell>
        </row>
        <row r="4486">
          <cell r="A4486" t="str">
            <v>38437120-4</v>
          </cell>
        </row>
        <row r="4487">
          <cell r="A4487" t="str">
            <v>38500000-0</v>
          </cell>
        </row>
        <row r="4488">
          <cell r="A4488" t="str">
            <v>38510000-3</v>
          </cell>
        </row>
        <row r="4489">
          <cell r="A4489" t="str">
            <v>38511000-0</v>
          </cell>
        </row>
        <row r="4490">
          <cell r="A4490" t="str">
            <v>38511100-1</v>
          </cell>
        </row>
        <row r="4491">
          <cell r="A4491" t="str">
            <v>38511200-2</v>
          </cell>
        </row>
        <row r="4492">
          <cell r="A4492" t="str">
            <v>38512000-7</v>
          </cell>
        </row>
        <row r="4493">
          <cell r="A4493" t="str">
            <v>38512100-8</v>
          </cell>
        </row>
        <row r="4494">
          <cell r="A4494" t="str">
            <v>38512200-9</v>
          </cell>
        </row>
        <row r="4495">
          <cell r="A4495" t="str">
            <v>38513000-4</v>
          </cell>
        </row>
        <row r="4496">
          <cell r="A4496" t="str">
            <v>38513100-5</v>
          </cell>
        </row>
        <row r="4497">
          <cell r="A4497" t="str">
            <v>38513200-6</v>
          </cell>
        </row>
        <row r="4498">
          <cell r="A4498" t="str">
            <v>38514000-1</v>
          </cell>
        </row>
        <row r="4499">
          <cell r="A4499" t="str">
            <v>38514100-2</v>
          </cell>
        </row>
        <row r="4500">
          <cell r="A4500" t="str">
            <v>38514200-3</v>
          </cell>
        </row>
        <row r="4501">
          <cell r="A4501" t="str">
            <v>38515000-8</v>
          </cell>
        </row>
        <row r="4502">
          <cell r="A4502" t="str">
            <v>38515100-9</v>
          </cell>
        </row>
        <row r="4503">
          <cell r="A4503" t="str">
            <v>38515200-0</v>
          </cell>
        </row>
        <row r="4504">
          <cell r="A4504" t="str">
            <v>38516000-5</v>
          </cell>
        </row>
        <row r="4505">
          <cell r="A4505" t="str">
            <v>38517000-2</v>
          </cell>
        </row>
        <row r="4506">
          <cell r="A4506" t="str">
            <v>38517100-3</v>
          </cell>
        </row>
        <row r="4507">
          <cell r="A4507" t="str">
            <v>38517200-4</v>
          </cell>
        </row>
        <row r="4508">
          <cell r="A4508" t="str">
            <v>38518000-9</v>
          </cell>
        </row>
        <row r="4509">
          <cell r="A4509" t="str">
            <v>38518100-0</v>
          </cell>
        </row>
        <row r="4510">
          <cell r="A4510" t="str">
            <v>38518200-1</v>
          </cell>
        </row>
        <row r="4511">
          <cell r="A4511" t="str">
            <v>38519000-6</v>
          </cell>
        </row>
        <row r="4512">
          <cell r="A4512" t="str">
            <v>38519100-7</v>
          </cell>
        </row>
        <row r="4513">
          <cell r="A4513" t="str">
            <v>38519200-8</v>
          </cell>
        </row>
        <row r="4514">
          <cell r="A4514" t="str">
            <v>38519300-9</v>
          </cell>
        </row>
        <row r="4515">
          <cell r="A4515" t="str">
            <v>38519310-2</v>
          </cell>
        </row>
        <row r="4516">
          <cell r="A4516" t="str">
            <v>38519320-5</v>
          </cell>
        </row>
        <row r="4517">
          <cell r="A4517" t="str">
            <v>38519400-0</v>
          </cell>
        </row>
        <row r="4518">
          <cell r="A4518" t="str">
            <v>38519500-1</v>
          </cell>
        </row>
        <row r="4519">
          <cell r="A4519" t="str">
            <v>38519600-2</v>
          </cell>
        </row>
        <row r="4520">
          <cell r="A4520" t="str">
            <v>38519610-5</v>
          </cell>
        </row>
        <row r="4521">
          <cell r="A4521" t="str">
            <v>38519620-8</v>
          </cell>
        </row>
        <row r="4522">
          <cell r="A4522" t="str">
            <v>38519630-1</v>
          </cell>
        </row>
        <row r="4523">
          <cell r="A4523" t="str">
            <v>38519640-4</v>
          </cell>
        </row>
        <row r="4524">
          <cell r="A4524" t="str">
            <v>38519650-7</v>
          </cell>
        </row>
        <row r="4525">
          <cell r="A4525" t="str">
            <v>38519660-0</v>
          </cell>
        </row>
        <row r="4526">
          <cell r="A4526" t="str">
            <v>38520000-6</v>
          </cell>
        </row>
        <row r="4527">
          <cell r="A4527" t="str">
            <v>38521000-3</v>
          </cell>
        </row>
        <row r="4528">
          <cell r="A4528" t="str">
            <v>38522000-0</v>
          </cell>
        </row>
        <row r="4529">
          <cell r="A4529" t="str">
            <v>38527100-6</v>
          </cell>
        </row>
        <row r="4530">
          <cell r="A4530" t="str">
            <v>38527200-7</v>
          </cell>
        </row>
        <row r="4531">
          <cell r="A4531" t="str">
            <v>38527300-8</v>
          </cell>
        </row>
        <row r="4532">
          <cell r="A4532" t="str">
            <v>38527400-9</v>
          </cell>
        </row>
        <row r="4533">
          <cell r="A4533" t="str">
            <v>38530000-9</v>
          </cell>
        </row>
        <row r="4534">
          <cell r="A4534" t="str">
            <v>38540000-2</v>
          </cell>
        </row>
        <row r="4535">
          <cell r="A4535" t="str">
            <v>38541000-9</v>
          </cell>
        </row>
        <row r="4536">
          <cell r="A4536" t="str">
            <v>38542000-6</v>
          </cell>
        </row>
        <row r="4537">
          <cell r="A4537" t="str">
            <v>38543000-3</v>
          </cell>
        </row>
        <row r="4538">
          <cell r="A4538" t="str">
            <v>38544000-0</v>
          </cell>
        </row>
        <row r="4539">
          <cell r="A4539" t="str">
            <v>38545000-7</v>
          </cell>
        </row>
        <row r="4540">
          <cell r="A4540" t="str">
            <v>38546000-4</v>
          </cell>
        </row>
        <row r="4541">
          <cell r="A4541" t="str">
            <v>38546100-5</v>
          </cell>
        </row>
        <row r="4542">
          <cell r="A4542" t="str">
            <v>38547000-1</v>
          </cell>
        </row>
        <row r="4543">
          <cell r="A4543" t="str">
            <v>38548000-8</v>
          </cell>
        </row>
        <row r="4544">
          <cell r="A4544" t="str">
            <v>38550000-5</v>
          </cell>
        </row>
        <row r="4545">
          <cell r="A4545" t="str">
            <v>38551000-2</v>
          </cell>
        </row>
        <row r="4546">
          <cell r="A4546" t="str">
            <v>38552000-9</v>
          </cell>
        </row>
        <row r="4547">
          <cell r="A4547" t="str">
            <v>38553000-6</v>
          </cell>
        </row>
        <row r="4548">
          <cell r="A4548" t="str">
            <v>38554000-3</v>
          </cell>
        </row>
        <row r="4549">
          <cell r="A4549" t="str">
            <v>38560000-8</v>
          </cell>
        </row>
        <row r="4550">
          <cell r="A4550" t="str">
            <v>38561000-5</v>
          </cell>
        </row>
        <row r="4551">
          <cell r="A4551" t="str">
            <v>38561100-6</v>
          </cell>
        </row>
        <row r="4552">
          <cell r="A4552" t="str">
            <v>38561110-9</v>
          </cell>
        </row>
        <row r="4553">
          <cell r="A4553" t="str">
            <v>38561120-2</v>
          </cell>
        </row>
        <row r="4554">
          <cell r="A4554" t="str">
            <v>38562000-2</v>
          </cell>
        </row>
        <row r="4555">
          <cell r="A4555" t="str">
            <v>38570000-1</v>
          </cell>
        </row>
        <row r="4556">
          <cell r="A4556" t="str">
            <v>38571000-8</v>
          </cell>
        </row>
        <row r="4557">
          <cell r="A4557" t="str">
            <v>38580000-4</v>
          </cell>
        </row>
        <row r="4558">
          <cell r="A4558" t="str">
            <v>38581000-1</v>
          </cell>
        </row>
        <row r="4559">
          <cell r="A4559" t="str">
            <v>38582000-8</v>
          </cell>
        </row>
        <row r="4560">
          <cell r="A4560" t="str">
            <v>38600000-1</v>
          </cell>
        </row>
        <row r="4561">
          <cell r="A4561" t="str">
            <v>38620000-7</v>
          </cell>
        </row>
        <row r="4562">
          <cell r="A4562" t="str">
            <v>38621000-4</v>
          </cell>
        </row>
        <row r="4563">
          <cell r="A4563" t="str">
            <v>38622000-1</v>
          </cell>
        </row>
        <row r="4564">
          <cell r="A4564" t="str">
            <v>38623000-8</v>
          </cell>
        </row>
        <row r="4565">
          <cell r="A4565" t="str">
            <v>38624000-5</v>
          </cell>
        </row>
        <row r="4566">
          <cell r="A4566" t="str">
            <v>38630000-0</v>
          </cell>
        </row>
        <row r="4567">
          <cell r="A4567" t="str">
            <v>38631000-7</v>
          </cell>
        </row>
        <row r="4568">
          <cell r="A4568" t="str">
            <v>38632000-4</v>
          </cell>
        </row>
        <row r="4569">
          <cell r="A4569" t="str">
            <v>38633000-1</v>
          </cell>
        </row>
        <row r="4570">
          <cell r="A4570" t="str">
            <v>38634000-8</v>
          </cell>
        </row>
        <row r="4571">
          <cell r="A4571" t="str">
            <v>38635000-5</v>
          </cell>
        </row>
        <row r="4572">
          <cell r="A4572" t="str">
            <v>38636000-2</v>
          </cell>
        </row>
        <row r="4573">
          <cell r="A4573" t="str">
            <v>38636100-3</v>
          </cell>
        </row>
        <row r="4574">
          <cell r="A4574" t="str">
            <v>38636110-6</v>
          </cell>
        </row>
        <row r="4575">
          <cell r="A4575" t="str">
            <v>38640000-3</v>
          </cell>
        </row>
        <row r="4576">
          <cell r="A4576" t="str">
            <v>38641000-0</v>
          </cell>
        </row>
        <row r="4577">
          <cell r="A4577" t="str">
            <v>38650000-6</v>
          </cell>
        </row>
        <row r="4578">
          <cell r="A4578" t="str">
            <v>38651000-3</v>
          </cell>
        </row>
        <row r="4579">
          <cell r="A4579" t="str">
            <v>38651100-4</v>
          </cell>
        </row>
        <row r="4580">
          <cell r="A4580" t="str">
            <v>38651200-5</v>
          </cell>
        </row>
        <row r="4581">
          <cell r="A4581" t="str">
            <v>38651300-6</v>
          </cell>
        </row>
        <row r="4582">
          <cell r="A4582" t="str">
            <v>38651400-7</v>
          </cell>
        </row>
        <row r="4583">
          <cell r="A4583" t="str">
            <v>38651500-8</v>
          </cell>
        </row>
        <row r="4584">
          <cell r="A4584" t="str">
            <v>38651600-9</v>
          </cell>
        </row>
        <row r="4585">
          <cell r="A4585" t="str">
            <v>38652000-0</v>
          </cell>
        </row>
        <row r="4586">
          <cell r="A4586" t="str">
            <v>38652100-1</v>
          </cell>
        </row>
        <row r="4587">
          <cell r="A4587" t="str">
            <v>38652110-4</v>
          </cell>
        </row>
        <row r="4588">
          <cell r="A4588" t="str">
            <v>38652120-7</v>
          </cell>
        </row>
        <row r="4589">
          <cell r="A4589" t="str">
            <v>38652200-2</v>
          </cell>
        </row>
        <row r="4590">
          <cell r="A4590" t="str">
            <v>38652300-3</v>
          </cell>
        </row>
        <row r="4591">
          <cell r="A4591" t="str">
            <v>38653000-7</v>
          </cell>
        </row>
        <row r="4592">
          <cell r="A4592" t="str">
            <v>38653100-8</v>
          </cell>
        </row>
        <row r="4593">
          <cell r="A4593" t="str">
            <v>38653110-1</v>
          </cell>
        </row>
        <row r="4594">
          <cell r="A4594" t="str">
            <v>38653111-8</v>
          </cell>
        </row>
        <row r="4595">
          <cell r="A4595" t="str">
            <v>38653200-9</v>
          </cell>
        </row>
        <row r="4596">
          <cell r="A4596" t="str">
            <v>38653300-0</v>
          </cell>
        </row>
        <row r="4597">
          <cell r="A4597" t="str">
            <v>38653400-1</v>
          </cell>
        </row>
        <row r="4598">
          <cell r="A4598" t="str">
            <v>38654000-4</v>
          </cell>
        </row>
        <row r="4599">
          <cell r="A4599" t="str">
            <v>38654100-5</v>
          </cell>
        </row>
        <row r="4600">
          <cell r="A4600" t="str">
            <v>38654110-8</v>
          </cell>
        </row>
        <row r="4601">
          <cell r="A4601" t="str">
            <v>38654200-6</v>
          </cell>
        </row>
        <row r="4602">
          <cell r="A4602" t="str">
            <v>38654210-9</v>
          </cell>
        </row>
        <row r="4603">
          <cell r="A4603" t="str">
            <v>38654300-7</v>
          </cell>
        </row>
        <row r="4604">
          <cell r="A4604" t="str">
            <v>38654310-0</v>
          </cell>
        </row>
        <row r="4605">
          <cell r="A4605" t="str">
            <v>38700000-2</v>
          </cell>
        </row>
        <row r="4606">
          <cell r="A4606" t="str">
            <v>38710000-5</v>
          </cell>
        </row>
        <row r="4607">
          <cell r="A4607" t="str">
            <v>38720000-8</v>
          </cell>
        </row>
        <row r="4608">
          <cell r="A4608" t="str">
            <v>38730000-1</v>
          </cell>
        </row>
        <row r="4609">
          <cell r="A4609" t="str">
            <v>38731000-8</v>
          </cell>
        </row>
        <row r="4610">
          <cell r="A4610" t="str">
            <v>38740000-4</v>
          </cell>
        </row>
        <row r="4611">
          <cell r="A4611" t="str">
            <v>38750000-7</v>
          </cell>
        </row>
        <row r="4612">
          <cell r="A4612" t="str">
            <v>38800000-3</v>
          </cell>
        </row>
        <row r="4613">
          <cell r="A4613" t="str">
            <v>38810000-6</v>
          </cell>
        </row>
        <row r="4614">
          <cell r="A4614" t="str">
            <v>38820000-9</v>
          </cell>
        </row>
        <row r="4615">
          <cell r="A4615" t="str">
            <v>38821000-6</v>
          </cell>
        </row>
        <row r="4616">
          <cell r="A4616" t="str">
            <v>38822000-3</v>
          </cell>
        </row>
        <row r="4617">
          <cell r="A4617" t="str">
            <v>38900000-4</v>
          </cell>
        </row>
        <row r="4618">
          <cell r="A4618" t="str">
            <v>38910000-7</v>
          </cell>
        </row>
        <row r="4619">
          <cell r="A4619" t="str">
            <v>38911000-4</v>
          </cell>
        </row>
        <row r="4620">
          <cell r="A4620" t="str">
            <v>38912000-1</v>
          </cell>
        </row>
        <row r="4621">
          <cell r="A4621" t="str">
            <v>38920000-0</v>
          </cell>
        </row>
        <row r="4622">
          <cell r="A4622" t="str">
            <v>38921000-7</v>
          </cell>
        </row>
        <row r="4623">
          <cell r="A4623" t="str">
            <v>38922000-4</v>
          </cell>
        </row>
        <row r="4624">
          <cell r="A4624" t="str">
            <v>38923000-1</v>
          </cell>
        </row>
        <row r="4625">
          <cell r="A4625" t="str">
            <v>38930000-3</v>
          </cell>
        </row>
        <row r="4626">
          <cell r="A4626" t="str">
            <v>38931000-0</v>
          </cell>
        </row>
        <row r="4627">
          <cell r="A4627" t="str">
            <v>38932000-7</v>
          </cell>
        </row>
        <row r="4628">
          <cell r="A4628" t="str">
            <v>38940000-6</v>
          </cell>
        </row>
        <row r="4629">
          <cell r="A4629" t="str">
            <v>38941000-7</v>
          </cell>
        </row>
        <row r="4630">
          <cell r="A4630" t="str">
            <v>38942000-7</v>
          </cell>
        </row>
        <row r="4631">
          <cell r="A4631" t="str">
            <v>38943000-7</v>
          </cell>
        </row>
        <row r="4632">
          <cell r="A4632" t="str">
            <v>38944000-7</v>
          </cell>
        </row>
        <row r="4633">
          <cell r="A4633" t="str">
            <v>38945000-7</v>
          </cell>
        </row>
        <row r="4634">
          <cell r="A4634" t="str">
            <v>38946000-7</v>
          </cell>
        </row>
        <row r="4635">
          <cell r="A4635" t="str">
            <v>38947000-7</v>
          </cell>
        </row>
        <row r="4636">
          <cell r="A4636" t="str">
            <v>38950000-9</v>
          </cell>
        </row>
        <row r="4637">
          <cell r="A4637" t="str">
            <v>38951000-6</v>
          </cell>
        </row>
        <row r="4638">
          <cell r="A4638" t="str">
            <v>38960000-2</v>
          </cell>
        </row>
        <row r="4639">
          <cell r="A4639" t="str">
            <v>38970000-5</v>
          </cell>
        </row>
        <row r="4640">
          <cell r="A4640" t="str">
            <v>39100000-3</v>
          </cell>
        </row>
        <row r="4641">
          <cell r="A4641" t="str">
            <v>39110000-6</v>
          </cell>
        </row>
        <row r="4642">
          <cell r="A4642" t="str">
            <v>39111000-3</v>
          </cell>
        </row>
        <row r="4643">
          <cell r="A4643" t="str">
            <v>39111100-4</v>
          </cell>
        </row>
        <row r="4644">
          <cell r="A4644" t="str">
            <v>39111200-5</v>
          </cell>
        </row>
        <row r="4645">
          <cell r="A4645" t="str">
            <v>39111300-6</v>
          </cell>
        </row>
        <row r="4646">
          <cell r="A4646" t="str">
            <v>39112000-0</v>
          </cell>
        </row>
        <row r="4647">
          <cell r="A4647" t="str">
            <v>39112100-1</v>
          </cell>
        </row>
        <row r="4648">
          <cell r="A4648" t="str">
            <v>39113000-7</v>
          </cell>
        </row>
        <row r="4649">
          <cell r="A4649" t="str">
            <v>39113100-8</v>
          </cell>
        </row>
        <row r="4650">
          <cell r="A4650" t="str">
            <v>39113200-9</v>
          </cell>
        </row>
        <row r="4651">
          <cell r="A4651" t="str">
            <v>39113300-0</v>
          </cell>
        </row>
        <row r="4652">
          <cell r="A4652" t="str">
            <v>39113400-1</v>
          </cell>
        </row>
        <row r="4653">
          <cell r="A4653" t="str">
            <v>39113500-2</v>
          </cell>
        </row>
        <row r="4654">
          <cell r="A4654" t="str">
            <v>39113600-3</v>
          </cell>
        </row>
        <row r="4655">
          <cell r="A4655" t="str">
            <v>39113700-4</v>
          </cell>
        </row>
        <row r="4656">
          <cell r="A4656" t="str">
            <v>39114000-4</v>
          </cell>
        </row>
        <row r="4657">
          <cell r="A4657" t="str">
            <v>39114100-5</v>
          </cell>
        </row>
        <row r="4658">
          <cell r="A4658" t="str">
            <v>39120000-9</v>
          </cell>
        </row>
        <row r="4659">
          <cell r="A4659" t="str">
            <v>39121000-6</v>
          </cell>
        </row>
        <row r="4660">
          <cell r="A4660" t="str">
            <v>39121100-7</v>
          </cell>
        </row>
        <row r="4661">
          <cell r="A4661" t="str">
            <v>39121200-8</v>
          </cell>
        </row>
        <row r="4662">
          <cell r="A4662" t="str">
            <v>39122000-3</v>
          </cell>
        </row>
        <row r="4663">
          <cell r="A4663" t="str">
            <v>39122100-4</v>
          </cell>
        </row>
        <row r="4664">
          <cell r="A4664" t="str">
            <v>39122200-5</v>
          </cell>
        </row>
        <row r="4665">
          <cell r="A4665" t="str">
            <v>39130000-2</v>
          </cell>
        </row>
        <row r="4666">
          <cell r="A4666" t="str">
            <v>39131000-9</v>
          </cell>
        </row>
        <row r="4667">
          <cell r="A4667" t="str">
            <v>39131100-0</v>
          </cell>
        </row>
        <row r="4668">
          <cell r="A4668" t="str">
            <v>39132000-6</v>
          </cell>
        </row>
        <row r="4669">
          <cell r="A4669" t="str">
            <v>39132100-7</v>
          </cell>
        </row>
        <row r="4670">
          <cell r="A4670" t="str">
            <v>39132200-8</v>
          </cell>
        </row>
        <row r="4671">
          <cell r="A4671" t="str">
            <v>39132300-9</v>
          </cell>
        </row>
        <row r="4672">
          <cell r="A4672" t="str">
            <v>39132400-0</v>
          </cell>
        </row>
        <row r="4673">
          <cell r="A4673" t="str">
            <v>39132500-1</v>
          </cell>
        </row>
        <row r="4674">
          <cell r="A4674" t="str">
            <v>39133000-3</v>
          </cell>
        </row>
        <row r="4675">
          <cell r="A4675" t="str">
            <v>39134000-0</v>
          </cell>
        </row>
        <row r="4676">
          <cell r="A4676" t="str">
            <v>39134100-1</v>
          </cell>
        </row>
        <row r="4677">
          <cell r="A4677" t="str">
            <v>39135000-7</v>
          </cell>
        </row>
        <row r="4678">
          <cell r="A4678" t="str">
            <v>39135100-8</v>
          </cell>
        </row>
        <row r="4679">
          <cell r="A4679" t="str">
            <v>39136000-4</v>
          </cell>
        </row>
        <row r="4680">
          <cell r="A4680" t="str">
            <v>39137000-1</v>
          </cell>
        </row>
        <row r="4681">
          <cell r="A4681" t="str">
            <v>39140000-5</v>
          </cell>
        </row>
        <row r="4682">
          <cell r="A4682" t="str">
            <v>39141000-2</v>
          </cell>
        </row>
        <row r="4683">
          <cell r="A4683" t="str">
            <v>39141100-3</v>
          </cell>
        </row>
        <row r="4684">
          <cell r="A4684" t="str">
            <v>39141200-4</v>
          </cell>
        </row>
        <row r="4685">
          <cell r="A4685" t="str">
            <v>39141300-5</v>
          </cell>
        </row>
        <row r="4686">
          <cell r="A4686" t="str">
            <v>39141400-6</v>
          </cell>
        </row>
        <row r="4687">
          <cell r="A4687" t="str">
            <v>39141500-7</v>
          </cell>
        </row>
        <row r="4688">
          <cell r="A4688" t="str">
            <v>39142000-9</v>
          </cell>
        </row>
        <row r="4689">
          <cell r="A4689" t="str">
            <v>39143000-6</v>
          </cell>
        </row>
        <row r="4690">
          <cell r="A4690" t="str">
            <v>39143100-7</v>
          </cell>
        </row>
        <row r="4691">
          <cell r="A4691" t="str">
            <v>39143110-0</v>
          </cell>
        </row>
        <row r="4692">
          <cell r="A4692" t="str">
            <v>39143111-7</v>
          </cell>
        </row>
        <row r="4693">
          <cell r="A4693" t="str">
            <v>39143112-4</v>
          </cell>
        </row>
        <row r="4694">
          <cell r="A4694" t="str">
            <v>39143113-1</v>
          </cell>
        </row>
        <row r="4695">
          <cell r="A4695" t="str">
            <v>39143114-8</v>
          </cell>
        </row>
        <row r="4696">
          <cell r="A4696" t="str">
            <v>39143115-5</v>
          </cell>
        </row>
        <row r="4697">
          <cell r="A4697" t="str">
            <v>39143116-2</v>
          </cell>
        </row>
        <row r="4698">
          <cell r="A4698" t="str">
            <v>39143120-3</v>
          </cell>
        </row>
        <row r="4699">
          <cell r="A4699" t="str">
            <v>39143121-0</v>
          </cell>
        </row>
        <row r="4700">
          <cell r="A4700" t="str">
            <v>39143122-7</v>
          </cell>
        </row>
        <row r="4701">
          <cell r="A4701" t="str">
            <v>39143123-4</v>
          </cell>
        </row>
        <row r="4702">
          <cell r="A4702" t="str">
            <v>39143200-8</v>
          </cell>
        </row>
        <row r="4703">
          <cell r="A4703" t="str">
            <v>39143210-1</v>
          </cell>
        </row>
        <row r="4704">
          <cell r="A4704" t="str">
            <v>39143300-9</v>
          </cell>
        </row>
        <row r="4705">
          <cell r="A4705" t="str">
            <v>39143310-2</v>
          </cell>
        </row>
        <row r="4706">
          <cell r="A4706" t="str">
            <v>39144000-3</v>
          </cell>
        </row>
        <row r="4707">
          <cell r="A4707" t="str">
            <v>39145000-0</v>
          </cell>
        </row>
        <row r="4708">
          <cell r="A4708" t="str">
            <v>39150000-8</v>
          </cell>
        </row>
        <row r="4709">
          <cell r="A4709" t="str">
            <v>39151000-5</v>
          </cell>
        </row>
        <row r="4710">
          <cell r="A4710" t="str">
            <v>39151100-6</v>
          </cell>
        </row>
        <row r="4711">
          <cell r="A4711" t="str">
            <v>39151200-7</v>
          </cell>
        </row>
        <row r="4712">
          <cell r="A4712" t="str">
            <v>39151300-8</v>
          </cell>
        </row>
        <row r="4713">
          <cell r="A4713" t="str">
            <v>39152000-2</v>
          </cell>
        </row>
        <row r="4714">
          <cell r="A4714" t="str">
            <v>39153000-9</v>
          </cell>
        </row>
        <row r="4715">
          <cell r="A4715" t="str">
            <v>39153100-0</v>
          </cell>
        </row>
        <row r="4716">
          <cell r="A4716" t="str">
            <v>39154000-6</v>
          </cell>
        </row>
        <row r="4717">
          <cell r="A4717" t="str">
            <v>39154100-7</v>
          </cell>
        </row>
        <row r="4718">
          <cell r="A4718" t="str">
            <v>39155000-3</v>
          </cell>
        </row>
        <row r="4719">
          <cell r="A4719" t="str">
            <v>39155100-4</v>
          </cell>
        </row>
        <row r="4720">
          <cell r="A4720" t="str">
            <v>39156000-0</v>
          </cell>
        </row>
        <row r="4721">
          <cell r="A4721" t="str">
            <v>39157000-7</v>
          </cell>
        </row>
        <row r="4722">
          <cell r="A4722" t="str">
            <v>39160000-1</v>
          </cell>
        </row>
        <row r="4723">
          <cell r="A4723" t="str">
            <v>39161000-8</v>
          </cell>
        </row>
        <row r="4724">
          <cell r="A4724" t="str">
            <v>39162000-5</v>
          </cell>
        </row>
        <row r="4725">
          <cell r="A4725" t="str">
            <v>39162100-6</v>
          </cell>
        </row>
        <row r="4726">
          <cell r="A4726" t="str">
            <v>39162110-9</v>
          </cell>
        </row>
        <row r="4727">
          <cell r="A4727" t="str">
            <v>39162200-7</v>
          </cell>
        </row>
        <row r="4728">
          <cell r="A4728" t="str">
            <v>39170000-4</v>
          </cell>
        </row>
        <row r="4729">
          <cell r="A4729" t="str">
            <v>39171000-1</v>
          </cell>
        </row>
        <row r="4730">
          <cell r="A4730" t="str">
            <v>39172000-8</v>
          </cell>
        </row>
        <row r="4731">
          <cell r="A4731" t="str">
            <v>39172100-9</v>
          </cell>
        </row>
        <row r="4732">
          <cell r="A4732" t="str">
            <v>39173000-5</v>
          </cell>
        </row>
        <row r="4733">
          <cell r="A4733" t="str">
            <v>39174000-2</v>
          </cell>
        </row>
        <row r="4734">
          <cell r="A4734" t="str">
            <v>39180000-7</v>
          </cell>
        </row>
        <row r="4735">
          <cell r="A4735" t="str">
            <v>39181000-4</v>
          </cell>
        </row>
        <row r="4736">
          <cell r="A4736" t="str">
            <v>39190000-0</v>
          </cell>
        </row>
        <row r="4737">
          <cell r="A4737" t="str">
            <v>39191000-7</v>
          </cell>
        </row>
        <row r="4738">
          <cell r="A4738" t="str">
            <v>39191100-8</v>
          </cell>
        </row>
        <row r="4739">
          <cell r="A4739" t="str">
            <v>39192000-4</v>
          </cell>
        </row>
        <row r="4740">
          <cell r="A4740" t="str">
            <v>39193000-1</v>
          </cell>
        </row>
        <row r="4741">
          <cell r="A4741" t="str">
            <v>39200000-4</v>
          </cell>
        </row>
        <row r="4742">
          <cell r="A4742" t="str">
            <v>39220000-0</v>
          </cell>
        </row>
        <row r="4743">
          <cell r="A4743" t="str">
            <v>39221000-7</v>
          </cell>
        </row>
        <row r="4744">
          <cell r="A4744" t="str">
            <v>39221100-8</v>
          </cell>
        </row>
        <row r="4745">
          <cell r="A4745" t="str">
            <v>39221110-1</v>
          </cell>
        </row>
        <row r="4746">
          <cell r="A4746" t="str">
            <v>39221120-4</v>
          </cell>
        </row>
        <row r="4747">
          <cell r="A4747" t="str">
            <v>39221121-1</v>
          </cell>
        </row>
        <row r="4748">
          <cell r="A4748" t="str">
            <v>39221122-8</v>
          </cell>
        </row>
        <row r="4749">
          <cell r="A4749" t="str">
            <v>39221123-5</v>
          </cell>
        </row>
        <row r="4750">
          <cell r="A4750" t="str">
            <v>39221130-7</v>
          </cell>
        </row>
        <row r="4751">
          <cell r="A4751" t="str">
            <v>39221140-0</v>
          </cell>
        </row>
        <row r="4752">
          <cell r="A4752" t="str">
            <v>39221150-3</v>
          </cell>
        </row>
        <row r="4753">
          <cell r="A4753" t="str">
            <v>39221160-6</v>
          </cell>
        </row>
        <row r="4754">
          <cell r="A4754" t="str">
            <v>39221170-9</v>
          </cell>
        </row>
        <row r="4755">
          <cell r="A4755" t="str">
            <v>39221180-2</v>
          </cell>
        </row>
        <row r="4756">
          <cell r="A4756" t="str">
            <v>39221190-5</v>
          </cell>
        </row>
        <row r="4757">
          <cell r="A4757" t="str">
            <v>39221200-9</v>
          </cell>
        </row>
        <row r="4758">
          <cell r="A4758" t="str">
            <v>39221210-2</v>
          </cell>
        </row>
        <row r="4759">
          <cell r="A4759" t="str">
            <v>39221220-5</v>
          </cell>
        </row>
        <row r="4760">
          <cell r="A4760" t="str">
            <v>39221230-8</v>
          </cell>
        </row>
        <row r="4761">
          <cell r="A4761" t="str">
            <v>39221240-1</v>
          </cell>
        </row>
        <row r="4762">
          <cell r="A4762" t="str">
            <v>39221250-4</v>
          </cell>
        </row>
        <row r="4763">
          <cell r="A4763" t="str">
            <v>39221260-7</v>
          </cell>
        </row>
        <row r="4764">
          <cell r="A4764" t="str">
            <v>39222000-4</v>
          </cell>
        </row>
        <row r="4765">
          <cell r="A4765" t="str">
            <v>39222100-5</v>
          </cell>
        </row>
        <row r="4766">
          <cell r="A4766" t="str">
            <v>39222110-8</v>
          </cell>
        </row>
        <row r="4767">
          <cell r="A4767" t="str">
            <v>39222120-1</v>
          </cell>
        </row>
        <row r="4768">
          <cell r="A4768" t="str">
            <v>39222200-6</v>
          </cell>
        </row>
        <row r="4769">
          <cell r="A4769" t="str">
            <v>39223000-1</v>
          </cell>
        </row>
        <row r="4770">
          <cell r="A4770" t="str">
            <v>39223100-2</v>
          </cell>
        </row>
        <row r="4771">
          <cell r="A4771" t="str">
            <v>39223200-3</v>
          </cell>
        </row>
        <row r="4772">
          <cell r="A4772" t="str">
            <v>39224000-8</v>
          </cell>
        </row>
        <row r="4773">
          <cell r="A4773" t="str">
            <v>39224100-9</v>
          </cell>
        </row>
        <row r="4774">
          <cell r="A4774" t="str">
            <v>39224200-0</v>
          </cell>
        </row>
        <row r="4775">
          <cell r="A4775" t="str">
            <v>39224210-3</v>
          </cell>
        </row>
        <row r="4776">
          <cell r="A4776" t="str">
            <v>39224300-1</v>
          </cell>
        </row>
        <row r="4777">
          <cell r="A4777" t="str">
            <v>39224310-4</v>
          </cell>
        </row>
        <row r="4778">
          <cell r="A4778" t="str">
            <v>39224320-7</v>
          </cell>
        </row>
        <row r="4779">
          <cell r="A4779" t="str">
            <v>39224330-0</v>
          </cell>
        </row>
        <row r="4780">
          <cell r="A4780" t="str">
            <v>39224340-3</v>
          </cell>
        </row>
        <row r="4781">
          <cell r="A4781" t="str">
            <v>39224350-6</v>
          </cell>
        </row>
        <row r="4782">
          <cell r="A4782" t="str">
            <v>39225000-5</v>
          </cell>
        </row>
        <row r="4783">
          <cell r="A4783" t="str">
            <v>39225100-6</v>
          </cell>
        </row>
        <row r="4784">
          <cell r="A4784" t="str">
            <v>39225200-7</v>
          </cell>
        </row>
        <row r="4785">
          <cell r="A4785" t="str">
            <v>39225300-8</v>
          </cell>
        </row>
        <row r="4786">
          <cell r="A4786" t="str">
            <v>39225400-9</v>
          </cell>
        </row>
        <row r="4787">
          <cell r="A4787" t="str">
            <v>39225500-0</v>
          </cell>
        </row>
        <row r="4788">
          <cell r="A4788" t="str">
            <v>39225600-1</v>
          </cell>
        </row>
        <row r="4789">
          <cell r="A4789" t="str">
            <v>39225700-2</v>
          </cell>
        </row>
        <row r="4790">
          <cell r="A4790" t="str">
            <v>39225710-5</v>
          </cell>
        </row>
        <row r="4791">
          <cell r="A4791" t="str">
            <v>39225720-8</v>
          </cell>
        </row>
        <row r="4792">
          <cell r="A4792" t="str">
            <v>39225730-1</v>
          </cell>
        </row>
        <row r="4793">
          <cell r="A4793" t="str">
            <v>39226000-2</v>
          </cell>
        </row>
        <row r="4794">
          <cell r="A4794" t="str">
            <v>39226100-3</v>
          </cell>
        </row>
        <row r="4795">
          <cell r="A4795" t="str">
            <v>39226200-4</v>
          </cell>
        </row>
        <row r="4796">
          <cell r="A4796" t="str">
            <v>39226210-7</v>
          </cell>
        </row>
        <row r="4797">
          <cell r="A4797" t="str">
            <v>39226220-0</v>
          </cell>
        </row>
        <row r="4798">
          <cell r="A4798" t="str">
            <v>39226300-5</v>
          </cell>
        </row>
        <row r="4799">
          <cell r="A4799" t="str">
            <v>39227000-9</v>
          </cell>
        </row>
        <row r="4800">
          <cell r="A4800" t="str">
            <v>39227100-0</v>
          </cell>
        </row>
        <row r="4801">
          <cell r="A4801" t="str">
            <v>39227110-3</v>
          </cell>
        </row>
        <row r="4802">
          <cell r="A4802" t="str">
            <v>39227120-6</v>
          </cell>
        </row>
        <row r="4803">
          <cell r="A4803" t="str">
            <v>39227200-1</v>
          </cell>
        </row>
        <row r="4804">
          <cell r="A4804" t="str">
            <v>39230000-3</v>
          </cell>
        </row>
        <row r="4805">
          <cell r="A4805" t="str">
            <v>39234000-1</v>
          </cell>
        </row>
        <row r="4806">
          <cell r="A4806" t="str">
            <v>39235000-8</v>
          </cell>
        </row>
        <row r="4807">
          <cell r="A4807" t="str">
            <v>39236000-5</v>
          </cell>
        </row>
        <row r="4808">
          <cell r="A4808" t="str">
            <v>39237000-2</v>
          </cell>
        </row>
        <row r="4809">
          <cell r="A4809" t="str">
            <v>39240000-6</v>
          </cell>
        </row>
        <row r="4810">
          <cell r="A4810" t="str">
            <v>39241000-3</v>
          </cell>
        </row>
        <row r="4811">
          <cell r="A4811" t="str">
            <v>39241100-4</v>
          </cell>
        </row>
        <row r="4812">
          <cell r="A4812" t="str">
            <v>39241110-7</v>
          </cell>
        </row>
        <row r="4813">
          <cell r="A4813" t="str">
            <v>39241120-0</v>
          </cell>
        </row>
        <row r="4814">
          <cell r="A4814" t="str">
            <v>39241130-3</v>
          </cell>
        </row>
        <row r="4815">
          <cell r="A4815" t="str">
            <v>39241200-5</v>
          </cell>
        </row>
        <row r="4816">
          <cell r="A4816" t="str">
            <v>39254000-7</v>
          </cell>
        </row>
        <row r="4817">
          <cell r="A4817" t="str">
            <v>39254100-8</v>
          </cell>
        </row>
        <row r="4818">
          <cell r="A4818" t="str">
            <v>39254110-1</v>
          </cell>
        </row>
        <row r="4819">
          <cell r="A4819" t="str">
            <v>39254120-4</v>
          </cell>
        </row>
        <row r="4820">
          <cell r="A4820" t="str">
            <v>39254130-7</v>
          </cell>
        </row>
        <row r="4821">
          <cell r="A4821" t="str">
            <v>39260000-2</v>
          </cell>
        </row>
        <row r="4822">
          <cell r="A4822" t="str">
            <v>39261000-9</v>
          </cell>
        </row>
        <row r="4823">
          <cell r="A4823" t="str">
            <v>39263000-3</v>
          </cell>
        </row>
        <row r="4824">
          <cell r="A4824" t="str">
            <v>39263100-4</v>
          </cell>
        </row>
        <row r="4825">
          <cell r="A4825" t="str">
            <v>39264000-0</v>
          </cell>
        </row>
        <row r="4826">
          <cell r="A4826" t="str">
            <v>39265000-7</v>
          </cell>
        </row>
        <row r="4827">
          <cell r="A4827" t="str">
            <v>39270000-5</v>
          </cell>
        </row>
        <row r="4828">
          <cell r="A4828" t="str">
            <v>39290000-1</v>
          </cell>
        </row>
        <row r="4829">
          <cell r="A4829" t="str">
            <v>39291000-8</v>
          </cell>
        </row>
        <row r="4830">
          <cell r="A4830" t="str">
            <v>39292000-5</v>
          </cell>
        </row>
        <row r="4831">
          <cell r="A4831" t="str">
            <v>39292100-6</v>
          </cell>
        </row>
        <row r="4832">
          <cell r="A4832" t="str">
            <v>39292110-9</v>
          </cell>
        </row>
        <row r="4833">
          <cell r="A4833" t="str">
            <v>39292200-7</v>
          </cell>
        </row>
        <row r="4834">
          <cell r="A4834" t="str">
            <v>39292300-8</v>
          </cell>
        </row>
        <row r="4835">
          <cell r="A4835" t="str">
            <v>39292400-9</v>
          </cell>
        </row>
        <row r="4836">
          <cell r="A4836" t="str">
            <v>39292500-0</v>
          </cell>
        </row>
        <row r="4837">
          <cell r="A4837" t="str">
            <v>39293000-2</v>
          </cell>
        </row>
        <row r="4838">
          <cell r="A4838" t="str">
            <v>39293100-3</v>
          </cell>
        </row>
        <row r="4839">
          <cell r="A4839" t="str">
            <v>39293200-4</v>
          </cell>
        </row>
        <row r="4840">
          <cell r="A4840" t="str">
            <v>39293300-5</v>
          </cell>
        </row>
        <row r="4841">
          <cell r="A4841" t="str">
            <v>39293400-6</v>
          </cell>
        </row>
        <row r="4842">
          <cell r="A4842" t="str">
            <v>39293500-7</v>
          </cell>
        </row>
        <row r="4843">
          <cell r="A4843" t="str">
            <v>39294000-9</v>
          </cell>
        </row>
        <row r="4844">
          <cell r="A4844" t="str">
            <v>39294100-0</v>
          </cell>
        </row>
        <row r="4845">
          <cell r="A4845" t="str">
            <v>39295000-6</v>
          </cell>
        </row>
        <row r="4846">
          <cell r="A4846" t="str">
            <v>39295100-7</v>
          </cell>
        </row>
        <row r="4847">
          <cell r="A4847" t="str">
            <v>39295200-8</v>
          </cell>
        </row>
        <row r="4848">
          <cell r="A4848" t="str">
            <v>39295300-9</v>
          </cell>
        </row>
        <row r="4849">
          <cell r="A4849" t="str">
            <v>39295400-0</v>
          </cell>
        </row>
        <row r="4850">
          <cell r="A4850" t="str">
            <v>39295500-1</v>
          </cell>
        </row>
        <row r="4851">
          <cell r="A4851" t="str">
            <v>39296000-3</v>
          </cell>
        </row>
        <row r="4852">
          <cell r="A4852" t="str">
            <v>39296100-4</v>
          </cell>
        </row>
        <row r="4853">
          <cell r="A4853" t="str">
            <v>39297000-0</v>
          </cell>
        </row>
        <row r="4854">
          <cell r="A4854" t="str">
            <v>39298000-7</v>
          </cell>
        </row>
        <row r="4855">
          <cell r="A4855" t="str">
            <v>39298100-8</v>
          </cell>
        </row>
        <row r="4856">
          <cell r="A4856" t="str">
            <v>39298200-9</v>
          </cell>
        </row>
        <row r="4857">
          <cell r="A4857" t="str">
            <v>39298300-0</v>
          </cell>
        </row>
        <row r="4858">
          <cell r="A4858" t="str">
            <v>39298400-1</v>
          </cell>
        </row>
        <row r="4859">
          <cell r="A4859" t="str">
            <v>39298500-2</v>
          </cell>
        </row>
        <row r="4860">
          <cell r="A4860" t="str">
            <v>39298600-3</v>
          </cell>
        </row>
        <row r="4861">
          <cell r="A4861" t="str">
            <v>39298700-4</v>
          </cell>
        </row>
        <row r="4862">
          <cell r="A4862" t="str">
            <v>39298800-5</v>
          </cell>
        </row>
        <row r="4863">
          <cell r="A4863" t="str">
            <v>39298900-6</v>
          </cell>
        </row>
        <row r="4864">
          <cell r="A4864" t="str">
            <v>39298910-9</v>
          </cell>
        </row>
        <row r="4865">
          <cell r="A4865" t="str">
            <v>39299000-4</v>
          </cell>
        </row>
        <row r="4866">
          <cell r="A4866" t="str">
            <v>39299100-5</v>
          </cell>
        </row>
        <row r="4867">
          <cell r="A4867" t="str">
            <v>39299200-6</v>
          </cell>
        </row>
        <row r="4868">
          <cell r="A4868" t="str">
            <v>39299300-7</v>
          </cell>
        </row>
        <row r="4869">
          <cell r="A4869" t="str">
            <v>39300000-5</v>
          </cell>
        </row>
        <row r="4870">
          <cell r="A4870" t="str">
            <v>39310000-8</v>
          </cell>
        </row>
        <row r="4871">
          <cell r="A4871" t="str">
            <v>39311000-5</v>
          </cell>
        </row>
        <row r="4872">
          <cell r="A4872" t="str">
            <v>39312000-2</v>
          </cell>
        </row>
        <row r="4873">
          <cell r="A4873" t="str">
            <v>39312100-3</v>
          </cell>
        </row>
        <row r="4874">
          <cell r="A4874" t="str">
            <v>39312200-4</v>
          </cell>
        </row>
        <row r="4875">
          <cell r="A4875" t="str">
            <v>39313000-9</v>
          </cell>
        </row>
        <row r="4876">
          <cell r="A4876" t="str">
            <v>39314000-6</v>
          </cell>
        </row>
        <row r="4877">
          <cell r="A4877" t="str">
            <v>39315000-3</v>
          </cell>
        </row>
        <row r="4878">
          <cell r="A4878" t="str">
            <v>39330000-4</v>
          </cell>
        </row>
        <row r="4879">
          <cell r="A4879" t="str">
            <v>39340000-7</v>
          </cell>
        </row>
        <row r="4880">
          <cell r="A4880" t="str">
            <v>39341000-4</v>
          </cell>
        </row>
        <row r="4881">
          <cell r="A4881" t="str">
            <v>39350000-0</v>
          </cell>
        </row>
        <row r="4882">
          <cell r="A4882" t="str">
            <v>39360000-3</v>
          </cell>
        </row>
        <row r="4883">
          <cell r="A4883" t="str">
            <v>39370000-6</v>
          </cell>
        </row>
        <row r="4884">
          <cell r="A4884" t="str">
            <v>39500000-7</v>
          </cell>
        </row>
        <row r="4885">
          <cell r="A4885" t="str">
            <v>39510000-0</v>
          </cell>
        </row>
        <row r="4886">
          <cell r="A4886" t="str">
            <v>39511000-7</v>
          </cell>
        </row>
        <row r="4887">
          <cell r="A4887" t="str">
            <v>39511100-8</v>
          </cell>
        </row>
        <row r="4888">
          <cell r="A4888" t="str">
            <v>39511200-9</v>
          </cell>
        </row>
        <row r="4889">
          <cell r="A4889" t="str">
            <v>39512000-4</v>
          </cell>
        </row>
        <row r="4890">
          <cell r="A4890" t="str">
            <v>39512100-5</v>
          </cell>
        </row>
        <row r="4891">
          <cell r="A4891" t="str">
            <v>39512200-6</v>
          </cell>
        </row>
        <row r="4892">
          <cell r="A4892" t="str">
            <v>39512300-7</v>
          </cell>
        </row>
        <row r="4893">
          <cell r="A4893" t="str">
            <v>39512400-8</v>
          </cell>
        </row>
        <row r="4894">
          <cell r="A4894" t="str">
            <v>39512500-9</v>
          </cell>
        </row>
        <row r="4895">
          <cell r="A4895" t="str">
            <v>39512600-0</v>
          </cell>
        </row>
        <row r="4896">
          <cell r="A4896" t="str">
            <v>39513000-1</v>
          </cell>
        </row>
        <row r="4897">
          <cell r="A4897" t="str">
            <v>39513100-2</v>
          </cell>
        </row>
        <row r="4898">
          <cell r="A4898" t="str">
            <v>39513200-3</v>
          </cell>
        </row>
        <row r="4899">
          <cell r="A4899" t="str">
            <v>39514000-8</v>
          </cell>
        </row>
        <row r="4900">
          <cell r="A4900" t="str">
            <v>39514100-9</v>
          </cell>
        </row>
        <row r="4901">
          <cell r="A4901" t="str">
            <v>39514200-0</v>
          </cell>
        </row>
        <row r="4902">
          <cell r="A4902" t="str">
            <v>39514300-1</v>
          </cell>
        </row>
        <row r="4903">
          <cell r="A4903" t="str">
            <v>39514400-2</v>
          </cell>
        </row>
        <row r="4904">
          <cell r="A4904" t="str">
            <v>39514500-3</v>
          </cell>
        </row>
        <row r="4905">
          <cell r="A4905" t="str">
            <v>39515000-5</v>
          </cell>
        </row>
        <row r="4906">
          <cell r="A4906" t="str">
            <v>39515100-6</v>
          </cell>
        </row>
        <row r="4907">
          <cell r="A4907" t="str">
            <v>39515110-9</v>
          </cell>
        </row>
        <row r="4908">
          <cell r="A4908" t="str">
            <v>39515200-7</v>
          </cell>
        </row>
        <row r="4909">
          <cell r="A4909" t="str">
            <v>39515300-8</v>
          </cell>
        </row>
        <row r="4910">
          <cell r="A4910" t="str">
            <v>39515400-9</v>
          </cell>
        </row>
        <row r="4911">
          <cell r="A4911" t="str">
            <v>39515410-2</v>
          </cell>
        </row>
        <row r="4912">
          <cell r="A4912" t="str">
            <v>39515420-5</v>
          </cell>
        </row>
        <row r="4913">
          <cell r="A4913" t="str">
            <v>39515430-8</v>
          </cell>
        </row>
        <row r="4914">
          <cell r="A4914" t="str">
            <v>39515440-1</v>
          </cell>
        </row>
        <row r="4915">
          <cell r="A4915" t="str">
            <v>39516000-2</v>
          </cell>
        </row>
        <row r="4916">
          <cell r="A4916" t="str">
            <v>39516100-3</v>
          </cell>
        </row>
        <row r="4917">
          <cell r="A4917" t="str">
            <v>39516110-6</v>
          </cell>
        </row>
        <row r="4918">
          <cell r="A4918" t="str">
            <v>39516120-9</v>
          </cell>
        </row>
        <row r="4919">
          <cell r="A4919" t="str">
            <v>39518000-6</v>
          </cell>
        </row>
        <row r="4920">
          <cell r="A4920" t="str">
            <v>39518100-7</v>
          </cell>
        </row>
        <row r="4921">
          <cell r="A4921" t="str">
            <v>39518200-8</v>
          </cell>
        </row>
        <row r="4922">
          <cell r="A4922" t="str">
            <v>39520000-3</v>
          </cell>
        </row>
        <row r="4923">
          <cell r="A4923" t="str">
            <v>39522000-7</v>
          </cell>
        </row>
        <row r="4924">
          <cell r="A4924" t="str">
            <v>39522100-8</v>
          </cell>
        </row>
        <row r="4925">
          <cell r="A4925" t="str">
            <v>39522110-1</v>
          </cell>
        </row>
        <row r="4926">
          <cell r="A4926" t="str">
            <v>39522120-4</v>
          </cell>
        </row>
        <row r="4927">
          <cell r="A4927" t="str">
            <v>39522130-7</v>
          </cell>
        </row>
        <row r="4928">
          <cell r="A4928" t="str">
            <v>39522200-9</v>
          </cell>
        </row>
        <row r="4929">
          <cell r="A4929" t="str">
            <v>39522400-1</v>
          </cell>
        </row>
        <row r="4930">
          <cell r="A4930" t="str">
            <v>39522500-2</v>
          </cell>
        </row>
        <row r="4931">
          <cell r="A4931" t="str">
            <v>39522510-5</v>
          </cell>
        </row>
        <row r="4932">
          <cell r="A4932" t="str">
            <v>39522520-8</v>
          </cell>
        </row>
        <row r="4933">
          <cell r="A4933" t="str">
            <v>39522530-1</v>
          </cell>
        </row>
        <row r="4934">
          <cell r="A4934" t="str">
            <v>39522540-4</v>
          </cell>
        </row>
        <row r="4935">
          <cell r="A4935" t="str">
            <v>39522541-1</v>
          </cell>
        </row>
        <row r="4936">
          <cell r="A4936" t="str">
            <v>39523000-4</v>
          </cell>
        </row>
        <row r="4937">
          <cell r="A4937" t="str">
            <v>39523100-5</v>
          </cell>
        </row>
        <row r="4938">
          <cell r="A4938" t="str">
            <v>39523200-6</v>
          </cell>
        </row>
        <row r="4939">
          <cell r="A4939" t="str">
            <v>39525000-8</v>
          </cell>
        </row>
        <row r="4940">
          <cell r="A4940" t="str">
            <v>39525100-9</v>
          </cell>
        </row>
        <row r="4941">
          <cell r="A4941" t="str">
            <v>39525200-0</v>
          </cell>
        </row>
        <row r="4942">
          <cell r="A4942" t="str">
            <v>39525300-1</v>
          </cell>
        </row>
        <row r="4943">
          <cell r="A4943" t="str">
            <v>39525400-2</v>
          </cell>
        </row>
        <row r="4944">
          <cell r="A4944" t="str">
            <v>39525500-3</v>
          </cell>
        </row>
        <row r="4945">
          <cell r="A4945" t="str">
            <v>39525600-4</v>
          </cell>
        </row>
        <row r="4946">
          <cell r="A4946" t="str">
            <v>39525700-5</v>
          </cell>
        </row>
        <row r="4947">
          <cell r="A4947" t="str">
            <v>39525800-6</v>
          </cell>
        </row>
        <row r="4948">
          <cell r="A4948" t="str">
            <v>39525810-9</v>
          </cell>
        </row>
        <row r="4949">
          <cell r="A4949" t="str">
            <v>39530000-6</v>
          </cell>
        </row>
        <row r="4950">
          <cell r="A4950" t="str">
            <v>39531000-3</v>
          </cell>
        </row>
        <row r="4951">
          <cell r="A4951" t="str">
            <v>39531100-4</v>
          </cell>
        </row>
        <row r="4952">
          <cell r="A4952" t="str">
            <v>39531200-5</v>
          </cell>
        </row>
        <row r="4953">
          <cell r="A4953" t="str">
            <v>39531300-6</v>
          </cell>
        </row>
        <row r="4954">
          <cell r="A4954" t="str">
            <v>39531310-9</v>
          </cell>
        </row>
        <row r="4955">
          <cell r="A4955" t="str">
            <v>39531400-7</v>
          </cell>
        </row>
        <row r="4956">
          <cell r="A4956" t="str">
            <v>39532000-0</v>
          </cell>
        </row>
        <row r="4957">
          <cell r="A4957" t="str">
            <v>39533000-7</v>
          </cell>
        </row>
        <row r="4958">
          <cell r="A4958" t="str">
            <v>39534000-4</v>
          </cell>
        </row>
        <row r="4959">
          <cell r="A4959" t="str">
            <v>39540000-9</v>
          </cell>
        </row>
        <row r="4960">
          <cell r="A4960" t="str">
            <v>39541000-6</v>
          </cell>
        </row>
        <row r="4961">
          <cell r="A4961" t="str">
            <v>39541100-7</v>
          </cell>
        </row>
        <row r="4962">
          <cell r="A4962" t="str">
            <v>39541110-0</v>
          </cell>
        </row>
        <row r="4963">
          <cell r="A4963" t="str">
            <v>39541120-3</v>
          </cell>
        </row>
        <row r="4964">
          <cell r="A4964" t="str">
            <v>39541130-6</v>
          </cell>
        </row>
        <row r="4965">
          <cell r="A4965" t="str">
            <v>39541140-9</v>
          </cell>
        </row>
        <row r="4966">
          <cell r="A4966" t="str">
            <v>39541200-8</v>
          </cell>
        </row>
        <row r="4967">
          <cell r="A4967" t="str">
            <v>39541210-1</v>
          </cell>
        </row>
        <row r="4968">
          <cell r="A4968" t="str">
            <v>39541220-4</v>
          </cell>
        </row>
        <row r="4969">
          <cell r="A4969" t="str">
            <v>39542000-3</v>
          </cell>
        </row>
        <row r="4970">
          <cell r="A4970" t="str">
            <v>39550000-2</v>
          </cell>
        </row>
        <row r="4971">
          <cell r="A4971" t="str">
            <v>39560000-5</v>
          </cell>
        </row>
        <row r="4972">
          <cell r="A4972" t="str">
            <v>39561000-2</v>
          </cell>
        </row>
        <row r="4973">
          <cell r="A4973" t="str">
            <v>39561100-3</v>
          </cell>
        </row>
        <row r="4974">
          <cell r="A4974" t="str">
            <v>39561110-6</v>
          </cell>
        </row>
        <row r="4975">
          <cell r="A4975" t="str">
            <v>39561120-9</v>
          </cell>
        </row>
        <row r="4976">
          <cell r="A4976" t="str">
            <v>39561130-2</v>
          </cell>
        </row>
        <row r="4977">
          <cell r="A4977" t="str">
            <v>39561131-9</v>
          </cell>
        </row>
        <row r="4978">
          <cell r="A4978" t="str">
            <v>39561132-6</v>
          </cell>
        </row>
        <row r="4979">
          <cell r="A4979" t="str">
            <v>39561133-3</v>
          </cell>
        </row>
        <row r="4980">
          <cell r="A4980" t="str">
            <v>39561140-5</v>
          </cell>
        </row>
        <row r="4981">
          <cell r="A4981" t="str">
            <v>39561141-2</v>
          </cell>
        </row>
        <row r="4982">
          <cell r="A4982" t="str">
            <v>39561142-9</v>
          </cell>
        </row>
        <row r="4983">
          <cell r="A4983" t="str">
            <v>39561200-4</v>
          </cell>
        </row>
        <row r="4984">
          <cell r="A4984" t="str">
            <v>39562000-9</v>
          </cell>
        </row>
        <row r="4985">
          <cell r="A4985" t="str">
            <v>39563000-6</v>
          </cell>
        </row>
        <row r="4986">
          <cell r="A4986" t="str">
            <v>39563100-7</v>
          </cell>
        </row>
        <row r="4987">
          <cell r="A4987" t="str">
            <v>39563200-8</v>
          </cell>
        </row>
        <row r="4988">
          <cell r="A4988" t="str">
            <v>39563300-9</v>
          </cell>
        </row>
        <row r="4989">
          <cell r="A4989" t="str">
            <v>39563400-0</v>
          </cell>
        </row>
        <row r="4990">
          <cell r="A4990" t="str">
            <v>39563500-1</v>
          </cell>
        </row>
        <row r="4991">
          <cell r="A4991" t="str">
            <v>39563510-4</v>
          </cell>
        </row>
        <row r="4992">
          <cell r="A4992" t="str">
            <v>39563520-7</v>
          </cell>
        </row>
        <row r="4993">
          <cell r="A4993" t="str">
            <v>39563530-0</v>
          </cell>
        </row>
        <row r="4994">
          <cell r="A4994" t="str">
            <v>39563600-2</v>
          </cell>
        </row>
        <row r="4995">
          <cell r="A4995" t="str">
            <v>39700000-9</v>
          </cell>
        </row>
        <row r="4996">
          <cell r="A4996" t="str">
            <v>39710000-2</v>
          </cell>
        </row>
        <row r="4997">
          <cell r="A4997" t="str">
            <v>39711000-9</v>
          </cell>
        </row>
        <row r="4998">
          <cell r="A4998" t="str">
            <v>39711100-0</v>
          </cell>
        </row>
        <row r="4999">
          <cell r="A4999" t="str">
            <v>39711110-3</v>
          </cell>
        </row>
        <row r="5000">
          <cell r="A5000" t="str">
            <v>39711120-6</v>
          </cell>
        </row>
        <row r="5001">
          <cell r="A5001" t="str">
            <v>39711121-3</v>
          </cell>
        </row>
        <row r="5002">
          <cell r="A5002" t="str">
            <v>39711122-0</v>
          </cell>
        </row>
        <row r="5003">
          <cell r="A5003" t="str">
            <v>39711123-7</v>
          </cell>
        </row>
        <row r="5004">
          <cell r="A5004" t="str">
            <v>39711124-4</v>
          </cell>
        </row>
        <row r="5005">
          <cell r="A5005" t="str">
            <v>39711130-9</v>
          </cell>
        </row>
        <row r="5006">
          <cell r="A5006" t="str">
            <v>39711200-1</v>
          </cell>
        </row>
        <row r="5007">
          <cell r="A5007" t="str">
            <v>39711210-4</v>
          </cell>
        </row>
        <row r="5008">
          <cell r="A5008" t="str">
            <v>39711211-1</v>
          </cell>
        </row>
        <row r="5009">
          <cell r="A5009" t="str">
            <v>39711300-2</v>
          </cell>
        </row>
        <row r="5010">
          <cell r="A5010" t="str">
            <v>39711310-5</v>
          </cell>
        </row>
        <row r="5011">
          <cell r="A5011" t="str">
            <v>39711320-8</v>
          </cell>
        </row>
        <row r="5012">
          <cell r="A5012" t="str">
            <v>39711330-1</v>
          </cell>
        </row>
        <row r="5013">
          <cell r="A5013" t="str">
            <v>39711340-4</v>
          </cell>
        </row>
        <row r="5014">
          <cell r="A5014" t="str">
            <v>39711350-7</v>
          </cell>
        </row>
        <row r="5015">
          <cell r="A5015" t="str">
            <v>39711360-0</v>
          </cell>
        </row>
        <row r="5016">
          <cell r="A5016" t="str">
            <v>39711361-7</v>
          </cell>
        </row>
        <row r="5017">
          <cell r="A5017" t="str">
            <v>39711362-4</v>
          </cell>
        </row>
        <row r="5018">
          <cell r="A5018" t="str">
            <v>39711400-3</v>
          </cell>
        </row>
        <row r="5019">
          <cell r="A5019" t="str">
            <v>39711410-6</v>
          </cell>
        </row>
        <row r="5020">
          <cell r="A5020" t="str">
            <v>39711420-9</v>
          </cell>
        </row>
        <row r="5021">
          <cell r="A5021" t="str">
            <v>39711430-2</v>
          </cell>
        </row>
        <row r="5022">
          <cell r="A5022" t="str">
            <v>39711440-5</v>
          </cell>
        </row>
        <row r="5023">
          <cell r="A5023" t="str">
            <v>39711500-4</v>
          </cell>
        </row>
        <row r="5024">
          <cell r="A5024" t="str">
            <v>39712000-6</v>
          </cell>
        </row>
        <row r="5025">
          <cell r="A5025" t="str">
            <v>39712100-7</v>
          </cell>
        </row>
        <row r="5026">
          <cell r="A5026" t="str">
            <v>39712200-8</v>
          </cell>
        </row>
        <row r="5027">
          <cell r="A5027" t="str">
            <v>39712210-1</v>
          </cell>
        </row>
        <row r="5028">
          <cell r="A5028" t="str">
            <v>39712300-9</v>
          </cell>
        </row>
        <row r="5029">
          <cell r="A5029" t="str">
            <v>39713000-3</v>
          </cell>
        </row>
        <row r="5030">
          <cell r="A5030" t="str">
            <v>39713100-4</v>
          </cell>
        </row>
        <row r="5031">
          <cell r="A5031" t="str">
            <v>39713200-5</v>
          </cell>
        </row>
        <row r="5032">
          <cell r="A5032" t="str">
            <v>39713210-8</v>
          </cell>
        </row>
        <row r="5033">
          <cell r="A5033" t="str">
            <v>39713211-5</v>
          </cell>
        </row>
        <row r="5034">
          <cell r="A5034" t="str">
            <v>39713300-6</v>
          </cell>
        </row>
        <row r="5035">
          <cell r="A5035" t="str">
            <v>39713400-7</v>
          </cell>
        </row>
        <row r="5036">
          <cell r="A5036" t="str">
            <v>39713410-0</v>
          </cell>
        </row>
        <row r="5037">
          <cell r="A5037" t="str">
            <v>39713420-3</v>
          </cell>
        </row>
        <row r="5038">
          <cell r="A5038" t="str">
            <v>39713430-6</v>
          </cell>
        </row>
        <row r="5039">
          <cell r="A5039" t="str">
            <v>39713431-3</v>
          </cell>
        </row>
        <row r="5040">
          <cell r="A5040" t="str">
            <v>39713500-8</v>
          </cell>
        </row>
        <row r="5041">
          <cell r="A5041" t="str">
            <v>39713510-1</v>
          </cell>
        </row>
        <row r="5042">
          <cell r="A5042" t="str">
            <v>39714000-0</v>
          </cell>
        </row>
        <row r="5043">
          <cell r="A5043" t="str">
            <v>39714100-1</v>
          </cell>
        </row>
        <row r="5044">
          <cell r="A5044" t="str">
            <v>39714110-4</v>
          </cell>
        </row>
        <row r="5045">
          <cell r="A5045" t="str">
            <v>39715000-7</v>
          </cell>
        </row>
        <row r="5046">
          <cell r="A5046" t="str">
            <v>39715100-8</v>
          </cell>
        </row>
        <row r="5047">
          <cell r="A5047" t="str">
            <v>39715200-9</v>
          </cell>
        </row>
        <row r="5048">
          <cell r="A5048" t="str">
            <v>39715210-2</v>
          </cell>
        </row>
        <row r="5049">
          <cell r="A5049" t="str">
            <v>39715220-5</v>
          </cell>
        </row>
        <row r="5050">
          <cell r="A5050" t="str">
            <v>39715230-8</v>
          </cell>
        </row>
        <row r="5051">
          <cell r="A5051" t="str">
            <v>39715240-1</v>
          </cell>
        </row>
        <row r="5052">
          <cell r="A5052" t="str">
            <v>39715300-0</v>
          </cell>
        </row>
        <row r="5053">
          <cell r="A5053" t="str">
            <v>39716000-4</v>
          </cell>
        </row>
        <row r="5054">
          <cell r="A5054" t="str">
            <v>39717000-1</v>
          </cell>
        </row>
        <row r="5055">
          <cell r="A5055" t="str">
            <v>39717100-2</v>
          </cell>
        </row>
        <row r="5056">
          <cell r="A5056" t="str">
            <v>39717200-3</v>
          </cell>
        </row>
        <row r="5057">
          <cell r="A5057" t="str">
            <v>39720000-5</v>
          </cell>
        </row>
        <row r="5058">
          <cell r="A5058" t="str">
            <v>39721000-2</v>
          </cell>
        </row>
        <row r="5059">
          <cell r="A5059" t="str">
            <v>39721100-3</v>
          </cell>
        </row>
        <row r="5060">
          <cell r="A5060" t="str">
            <v>39721200-4</v>
          </cell>
        </row>
        <row r="5061">
          <cell r="A5061" t="str">
            <v>39721300-5</v>
          </cell>
        </row>
        <row r="5062">
          <cell r="A5062" t="str">
            <v>39721310-8</v>
          </cell>
        </row>
        <row r="5063">
          <cell r="A5063" t="str">
            <v>39721320-1</v>
          </cell>
        </row>
        <row r="5064">
          <cell r="A5064" t="str">
            <v>39721321-8</v>
          </cell>
        </row>
        <row r="5065">
          <cell r="A5065" t="str">
            <v>39721400-6</v>
          </cell>
        </row>
        <row r="5066">
          <cell r="A5066" t="str">
            <v>39721410-9</v>
          </cell>
        </row>
        <row r="5067">
          <cell r="A5067" t="str">
            <v>39721411-6</v>
          </cell>
        </row>
        <row r="5068">
          <cell r="A5068" t="str">
            <v>39722000-9</v>
          </cell>
        </row>
        <row r="5069">
          <cell r="A5069" t="str">
            <v>39722100-0</v>
          </cell>
        </row>
        <row r="5070">
          <cell r="A5070" t="str">
            <v>39722200-1</v>
          </cell>
        </row>
        <row r="5071">
          <cell r="A5071" t="str">
            <v>39722300-2</v>
          </cell>
        </row>
        <row r="5072">
          <cell r="A5072" t="str">
            <v>39800000-0</v>
          </cell>
        </row>
        <row r="5073">
          <cell r="A5073" t="str">
            <v>39810000-3</v>
          </cell>
        </row>
        <row r="5074">
          <cell r="A5074" t="str">
            <v>39811000-0</v>
          </cell>
        </row>
        <row r="5075">
          <cell r="A5075" t="str">
            <v>39811100-1</v>
          </cell>
        </row>
        <row r="5076">
          <cell r="A5076" t="str">
            <v>39811110-4</v>
          </cell>
        </row>
        <row r="5077">
          <cell r="A5077" t="str">
            <v>39811200-2</v>
          </cell>
        </row>
        <row r="5078">
          <cell r="A5078" t="str">
            <v>39811300-3</v>
          </cell>
        </row>
        <row r="5079">
          <cell r="A5079" t="str">
            <v>39812000-7</v>
          </cell>
        </row>
        <row r="5080">
          <cell r="A5080" t="str">
            <v>39812100-8</v>
          </cell>
        </row>
        <row r="5081">
          <cell r="A5081" t="str">
            <v>39812200-9</v>
          </cell>
        </row>
        <row r="5082">
          <cell r="A5082" t="str">
            <v>39812300-0</v>
          </cell>
        </row>
        <row r="5083">
          <cell r="A5083" t="str">
            <v>39812400-1</v>
          </cell>
        </row>
        <row r="5084">
          <cell r="A5084" t="str">
            <v>39812500-2</v>
          </cell>
        </row>
        <row r="5085">
          <cell r="A5085" t="str">
            <v>39813000-4</v>
          </cell>
        </row>
        <row r="5086">
          <cell r="A5086" t="str">
            <v>39820000-6</v>
          </cell>
        </row>
        <row r="5087">
          <cell r="A5087" t="str">
            <v>39821000-3</v>
          </cell>
        </row>
        <row r="5088">
          <cell r="A5088" t="str">
            <v>39822000-0</v>
          </cell>
        </row>
        <row r="5089">
          <cell r="A5089" t="str">
            <v>39830000-9</v>
          </cell>
        </row>
        <row r="5090">
          <cell r="A5090" t="str">
            <v>39831000-6</v>
          </cell>
        </row>
        <row r="5091">
          <cell r="A5091" t="str">
            <v>39831100-7</v>
          </cell>
        </row>
        <row r="5092">
          <cell r="A5092" t="str">
            <v>39831200-8</v>
          </cell>
        </row>
        <row r="5093">
          <cell r="A5093" t="str">
            <v>39831210-1</v>
          </cell>
        </row>
        <row r="5094">
          <cell r="A5094" t="str">
            <v>39831220-4</v>
          </cell>
        </row>
        <row r="5095">
          <cell r="A5095" t="str">
            <v>39831230-7</v>
          </cell>
        </row>
        <row r="5096">
          <cell r="A5096" t="str">
            <v>39831240-0</v>
          </cell>
        </row>
        <row r="5097">
          <cell r="A5097" t="str">
            <v>39831250-3</v>
          </cell>
        </row>
        <row r="5098">
          <cell r="A5098" t="str">
            <v>39831300-9</v>
          </cell>
        </row>
        <row r="5099">
          <cell r="A5099" t="str">
            <v>39831400-0</v>
          </cell>
        </row>
        <row r="5100">
          <cell r="A5100" t="str">
            <v>39831500-1</v>
          </cell>
        </row>
        <row r="5101">
          <cell r="A5101" t="str">
            <v>39831600-2</v>
          </cell>
        </row>
        <row r="5102">
          <cell r="A5102" t="str">
            <v>39831700-3</v>
          </cell>
        </row>
        <row r="5103">
          <cell r="A5103" t="str">
            <v>39832000-3</v>
          </cell>
        </row>
        <row r="5104">
          <cell r="A5104" t="str">
            <v>39832100-4</v>
          </cell>
        </row>
        <row r="5105">
          <cell r="A5105" t="str">
            <v>39833000-0</v>
          </cell>
        </row>
        <row r="5106">
          <cell r="A5106" t="str">
            <v>39834000-7</v>
          </cell>
        </row>
        <row r="5107">
          <cell r="A5107" t="str">
            <v>41100000-0</v>
          </cell>
        </row>
        <row r="5108">
          <cell r="A5108" t="str">
            <v>41110000-3</v>
          </cell>
        </row>
        <row r="5109">
          <cell r="A5109" t="str">
            <v>41120000-6</v>
          </cell>
        </row>
        <row r="5110">
          <cell r="A5110" t="str">
            <v>42100000-0</v>
          </cell>
        </row>
        <row r="5111">
          <cell r="A5111" t="str">
            <v>42110000-3</v>
          </cell>
        </row>
        <row r="5112">
          <cell r="A5112" t="str">
            <v>42111000-0</v>
          </cell>
        </row>
        <row r="5113">
          <cell r="A5113" t="str">
            <v>42111100-1</v>
          </cell>
        </row>
        <row r="5114">
          <cell r="A5114" t="str">
            <v>42112000-7</v>
          </cell>
        </row>
        <row r="5115">
          <cell r="A5115" t="str">
            <v>42112100-8</v>
          </cell>
        </row>
        <row r="5116">
          <cell r="A5116" t="str">
            <v>42112200-9</v>
          </cell>
        </row>
        <row r="5117">
          <cell r="A5117" t="str">
            <v>42112210-2</v>
          </cell>
        </row>
        <row r="5118">
          <cell r="A5118" t="str">
            <v>42112300-0</v>
          </cell>
        </row>
        <row r="5119">
          <cell r="A5119" t="str">
            <v>42112400-1</v>
          </cell>
        </row>
        <row r="5120">
          <cell r="A5120" t="str">
            <v>42112410-4</v>
          </cell>
        </row>
        <row r="5121">
          <cell r="A5121" t="str">
            <v>42113000-4</v>
          </cell>
        </row>
        <row r="5122">
          <cell r="A5122" t="str">
            <v>42113100-5</v>
          </cell>
        </row>
        <row r="5123">
          <cell r="A5123" t="str">
            <v>42113110-8</v>
          </cell>
        </row>
        <row r="5124">
          <cell r="A5124" t="str">
            <v>42113120-1</v>
          </cell>
        </row>
        <row r="5125">
          <cell r="A5125" t="str">
            <v>42113130-4</v>
          </cell>
        </row>
        <row r="5126">
          <cell r="A5126" t="str">
            <v>42113150-0</v>
          </cell>
        </row>
        <row r="5127">
          <cell r="A5127" t="str">
            <v>42113160-3</v>
          </cell>
        </row>
        <row r="5128">
          <cell r="A5128" t="str">
            <v>42113161-0</v>
          </cell>
        </row>
        <row r="5129">
          <cell r="A5129" t="str">
            <v>42113170-6</v>
          </cell>
        </row>
        <row r="5130">
          <cell r="A5130" t="str">
            <v>42113171-3</v>
          </cell>
        </row>
        <row r="5131">
          <cell r="A5131" t="str">
            <v>42113172-0</v>
          </cell>
        </row>
        <row r="5132">
          <cell r="A5132" t="str">
            <v>42113190-2</v>
          </cell>
        </row>
        <row r="5133">
          <cell r="A5133" t="str">
            <v>42113200-6</v>
          </cell>
        </row>
        <row r="5134">
          <cell r="A5134" t="str">
            <v>42113300-7</v>
          </cell>
        </row>
        <row r="5135">
          <cell r="A5135" t="str">
            <v>42113310-0</v>
          </cell>
        </row>
        <row r="5136">
          <cell r="A5136" t="str">
            <v>42113320-3</v>
          </cell>
        </row>
        <row r="5137">
          <cell r="A5137" t="str">
            <v>42113390-4</v>
          </cell>
        </row>
        <row r="5138">
          <cell r="A5138" t="str">
            <v>42113400-8</v>
          </cell>
        </row>
        <row r="5139">
          <cell r="A5139" t="str">
            <v>42120000-6</v>
          </cell>
        </row>
        <row r="5140">
          <cell r="A5140" t="str">
            <v>42121000-3</v>
          </cell>
        </row>
        <row r="5141">
          <cell r="A5141" t="str">
            <v>42121100-4</v>
          </cell>
        </row>
        <row r="5142">
          <cell r="A5142" t="str">
            <v>42121200-5</v>
          </cell>
        </row>
        <row r="5143">
          <cell r="A5143" t="str">
            <v>42121300-6</v>
          </cell>
        </row>
        <row r="5144">
          <cell r="A5144" t="str">
            <v>42121400-7</v>
          </cell>
        </row>
        <row r="5145">
          <cell r="A5145" t="str">
            <v>42121500-8</v>
          </cell>
        </row>
        <row r="5146">
          <cell r="A5146" t="str">
            <v>42122000-0</v>
          </cell>
        </row>
        <row r="5147">
          <cell r="A5147" t="str">
            <v>42122100-1</v>
          </cell>
        </row>
        <row r="5148">
          <cell r="A5148" t="str">
            <v>42122110-4</v>
          </cell>
        </row>
        <row r="5149">
          <cell r="A5149" t="str">
            <v>42122120-7</v>
          </cell>
        </row>
        <row r="5150">
          <cell r="A5150" t="str">
            <v>42122130-0</v>
          </cell>
        </row>
        <row r="5151">
          <cell r="A5151" t="str">
            <v>42122160-9</v>
          </cell>
        </row>
        <row r="5152">
          <cell r="A5152" t="str">
            <v>42122161-6</v>
          </cell>
        </row>
        <row r="5153">
          <cell r="A5153" t="str">
            <v>42122170-2</v>
          </cell>
        </row>
        <row r="5154">
          <cell r="A5154" t="str">
            <v>42122180-5</v>
          </cell>
        </row>
        <row r="5155">
          <cell r="A5155" t="str">
            <v>42122190-8</v>
          </cell>
        </row>
        <row r="5156">
          <cell r="A5156" t="str">
            <v>42122200-2</v>
          </cell>
        </row>
        <row r="5157">
          <cell r="A5157" t="str">
            <v>42122210-5</v>
          </cell>
        </row>
        <row r="5158">
          <cell r="A5158" t="str">
            <v>42122220-8</v>
          </cell>
        </row>
        <row r="5159">
          <cell r="A5159" t="str">
            <v>42122230-1</v>
          </cell>
        </row>
        <row r="5160">
          <cell r="A5160" t="str">
            <v>42122300-3</v>
          </cell>
        </row>
        <row r="5161">
          <cell r="A5161" t="str">
            <v>42122400-4</v>
          </cell>
        </row>
        <row r="5162">
          <cell r="A5162" t="str">
            <v>42122410-7</v>
          </cell>
        </row>
        <row r="5163">
          <cell r="A5163" t="str">
            <v>42122411-4</v>
          </cell>
        </row>
        <row r="5164">
          <cell r="A5164" t="str">
            <v>42122419-0</v>
          </cell>
        </row>
        <row r="5165">
          <cell r="A5165" t="str">
            <v>42122420-0</v>
          </cell>
        </row>
        <row r="5166">
          <cell r="A5166" t="str">
            <v>42122430-3</v>
          </cell>
        </row>
        <row r="5167">
          <cell r="A5167" t="str">
            <v>42122440-6</v>
          </cell>
        </row>
        <row r="5168">
          <cell r="A5168" t="str">
            <v>42122450-9</v>
          </cell>
        </row>
        <row r="5169">
          <cell r="A5169" t="str">
            <v>42122460-2</v>
          </cell>
        </row>
        <row r="5170">
          <cell r="A5170" t="str">
            <v>42122480-8</v>
          </cell>
        </row>
        <row r="5171">
          <cell r="A5171" t="str">
            <v>42122500-5</v>
          </cell>
        </row>
        <row r="5172">
          <cell r="A5172" t="str">
            <v>42122510-8</v>
          </cell>
        </row>
        <row r="5173">
          <cell r="A5173" t="str">
            <v>42123000-7</v>
          </cell>
        </row>
        <row r="5174">
          <cell r="A5174" t="str">
            <v>42123100-8</v>
          </cell>
        </row>
        <row r="5175">
          <cell r="A5175" t="str">
            <v>42123200-9</v>
          </cell>
        </row>
        <row r="5176">
          <cell r="A5176" t="str">
            <v>42123300-0</v>
          </cell>
        </row>
        <row r="5177">
          <cell r="A5177" t="str">
            <v>42123400-1</v>
          </cell>
        </row>
        <row r="5178">
          <cell r="A5178" t="str">
            <v>42123410-4</v>
          </cell>
        </row>
        <row r="5179">
          <cell r="A5179" t="str">
            <v>42123500-2</v>
          </cell>
        </row>
        <row r="5180">
          <cell r="A5180" t="str">
            <v>42123600-3</v>
          </cell>
        </row>
        <row r="5181">
          <cell r="A5181" t="str">
            <v>42123610-6</v>
          </cell>
        </row>
        <row r="5182">
          <cell r="A5182" t="str">
            <v>42123700-4</v>
          </cell>
        </row>
        <row r="5183">
          <cell r="A5183" t="str">
            <v>42123800-5</v>
          </cell>
        </row>
        <row r="5184">
          <cell r="A5184" t="str">
            <v>42124000-4</v>
          </cell>
        </row>
        <row r="5185">
          <cell r="A5185" t="str">
            <v>42124100-5</v>
          </cell>
        </row>
        <row r="5186">
          <cell r="A5186" t="str">
            <v>42124130-4</v>
          </cell>
        </row>
        <row r="5187">
          <cell r="A5187" t="str">
            <v>42124150-0</v>
          </cell>
        </row>
        <row r="5188">
          <cell r="A5188" t="str">
            <v>42124170-6</v>
          </cell>
        </row>
        <row r="5189">
          <cell r="A5189" t="str">
            <v>42124200-6</v>
          </cell>
        </row>
        <row r="5190">
          <cell r="A5190" t="str">
            <v>42124210-9</v>
          </cell>
        </row>
        <row r="5191">
          <cell r="A5191" t="str">
            <v>42124211-6</v>
          </cell>
        </row>
        <row r="5192">
          <cell r="A5192" t="str">
            <v>42124212-3</v>
          </cell>
        </row>
        <row r="5193">
          <cell r="A5193" t="str">
            <v>42124213-0</v>
          </cell>
        </row>
        <row r="5194">
          <cell r="A5194" t="str">
            <v>42124220-2</v>
          </cell>
        </row>
        <row r="5195">
          <cell r="A5195" t="str">
            <v>42124221-9</v>
          </cell>
        </row>
        <row r="5196">
          <cell r="A5196" t="str">
            <v>42124222-6</v>
          </cell>
        </row>
        <row r="5197">
          <cell r="A5197" t="str">
            <v>42124230-5</v>
          </cell>
        </row>
        <row r="5198">
          <cell r="A5198" t="str">
            <v>42124290-3</v>
          </cell>
        </row>
        <row r="5199">
          <cell r="A5199" t="str">
            <v>42124300-7</v>
          </cell>
        </row>
        <row r="5200">
          <cell r="A5200" t="str">
            <v>42124310-0</v>
          </cell>
        </row>
        <row r="5201">
          <cell r="A5201" t="str">
            <v>42124320-3</v>
          </cell>
        </row>
        <row r="5202">
          <cell r="A5202" t="str">
            <v>42124330-6</v>
          </cell>
        </row>
        <row r="5203">
          <cell r="A5203" t="str">
            <v>42124340-9</v>
          </cell>
        </row>
        <row r="5204">
          <cell r="A5204" t="str">
            <v>42130000-9</v>
          </cell>
        </row>
        <row r="5205">
          <cell r="A5205" t="str">
            <v>42131000-6</v>
          </cell>
        </row>
        <row r="5206">
          <cell r="A5206" t="str">
            <v>42131100-7</v>
          </cell>
        </row>
        <row r="5207">
          <cell r="A5207" t="str">
            <v>42131110-0</v>
          </cell>
        </row>
        <row r="5208">
          <cell r="A5208" t="str">
            <v>42131120-3</v>
          </cell>
        </row>
        <row r="5209">
          <cell r="A5209" t="str">
            <v>42131130-6</v>
          </cell>
        </row>
        <row r="5210">
          <cell r="A5210" t="str">
            <v>42131140-9</v>
          </cell>
        </row>
        <row r="5211">
          <cell r="A5211" t="str">
            <v>42131141-6</v>
          </cell>
        </row>
        <row r="5212">
          <cell r="A5212" t="str">
            <v>42131142-3</v>
          </cell>
        </row>
        <row r="5213">
          <cell r="A5213" t="str">
            <v>42131143-0</v>
          </cell>
        </row>
        <row r="5214">
          <cell r="A5214" t="str">
            <v>42131144-7</v>
          </cell>
        </row>
        <row r="5215">
          <cell r="A5215" t="str">
            <v>42131145-4</v>
          </cell>
        </row>
        <row r="5216">
          <cell r="A5216" t="str">
            <v>42131146-1</v>
          </cell>
        </row>
        <row r="5217">
          <cell r="A5217" t="str">
            <v>42131147-8</v>
          </cell>
        </row>
        <row r="5218">
          <cell r="A5218" t="str">
            <v>42131148-5</v>
          </cell>
        </row>
        <row r="5219">
          <cell r="A5219" t="str">
            <v>42131150-2</v>
          </cell>
        </row>
        <row r="5220">
          <cell r="A5220" t="str">
            <v>42131160-5</v>
          </cell>
        </row>
        <row r="5221">
          <cell r="A5221" t="str">
            <v>42131170-8</v>
          </cell>
        </row>
        <row r="5222">
          <cell r="A5222" t="str">
            <v>42131200-8</v>
          </cell>
        </row>
        <row r="5223">
          <cell r="A5223" t="str">
            <v>42131210-1</v>
          </cell>
        </row>
        <row r="5224">
          <cell r="A5224" t="str">
            <v>42131220-4</v>
          </cell>
        </row>
        <row r="5225">
          <cell r="A5225" t="str">
            <v>42131230-7</v>
          </cell>
        </row>
        <row r="5226">
          <cell r="A5226" t="str">
            <v>42131240-0</v>
          </cell>
        </row>
        <row r="5227">
          <cell r="A5227" t="str">
            <v>42131250-3</v>
          </cell>
        </row>
        <row r="5228">
          <cell r="A5228" t="str">
            <v>42131260-6</v>
          </cell>
        </row>
        <row r="5229">
          <cell r="A5229" t="str">
            <v>42131270-9</v>
          </cell>
        </row>
        <row r="5230">
          <cell r="A5230" t="str">
            <v>42131280-2</v>
          </cell>
        </row>
        <row r="5231">
          <cell r="A5231" t="str">
            <v>42131290-5</v>
          </cell>
        </row>
        <row r="5232">
          <cell r="A5232" t="str">
            <v>42131291-2</v>
          </cell>
        </row>
        <row r="5233">
          <cell r="A5233" t="str">
            <v>42131292-9</v>
          </cell>
        </row>
        <row r="5234">
          <cell r="A5234" t="str">
            <v>42131300-9</v>
          </cell>
        </row>
        <row r="5235">
          <cell r="A5235" t="str">
            <v>42131310-2</v>
          </cell>
        </row>
        <row r="5236">
          <cell r="A5236" t="str">
            <v>42131320-5</v>
          </cell>
        </row>
        <row r="5237">
          <cell r="A5237" t="str">
            <v>42131390-6</v>
          </cell>
        </row>
        <row r="5238">
          <cell r="A5238" t="str">
            <v>42131400-0</v>
          </cell>
        </row>
        <row r="5239">
          <cell r="A5239" t="str">
            <v>42132000-3</v>
          </cell>
        </row>
        <row r="5240">
          <cell r="A5240" t="str">
            <v>42132100-4</v>
          </cell>
        </row>
        <row r="5241">
          <cell r="A5241" t="str">
            <v>42132110-7</v>
          </cell>
        </row>
        <row r="5242">
          <cell r="A5242" t="str">
            <v>42132120-0</v>
          </cell>
        </row>
        <row r="5243">
          <cell r="A5243" t="str">
            <v>42132130-3</v>
          </cell>
        </row>
        <row r="5244">
          <cell r="A5244" t="str">
            <v>42132200-5</v>
          </cell>
        </row>
        <row r="5245">
          <cell r="A5245" t="str">
            <v>42132300-6</v>
          </cell>
        </row>
        <row r="5246">
          <cell r="A5246" t="str">
            <v>42140000-2</v>
          </cell>
        </row>
        <row r="5247">
          <cell r="A5247" t="str">
            <v>42141000-9</v>
          </cell>
        </row>
        <row r="5248">
          <cell r="A5248" t="str">
            <v>42141100-0</v>
          </cell>
        </row>
        <row r="5249">
          <cell r="A5249" t="str">
            <v>42141110-3</v>
          </cell>
        </row>
        <row r="5250">
          <cell r="A5250" t="str">
            <v>42141120-6</v>
          </cell>
        </row>
        <row r="5251">
          <cell r="A5251" t="str">
            <v>42141130-9</v>
          </cell>
        </row>
        <row r="5252">
          <cell r="A5252" t="str">
            <v>42141200-1</v>
          </cell>
        </row>
        <row r="5253">
          <cell r="A5253" t="str">
            <v>42141300-2</v>
          </cell>
        </row>
        <row r="5254">
          <cell r="A5254" t="str">
            <v>42141400-3</v>
          </cell>
        </row>
        <row r="5255">
          <cell r="A5255" t="str">
            <v>42141410-6</v>
          </cell>
        </row>
        <row r="5256">
          <cell r="A5256" t="str">
            <v>42141500-4</v>
          </cell>
        </row>
        <row r="5257">
          <cell r="A5257" t="str">
            <v>42141600-5</v>
          </cell>
        </row>
        <row r="5258">
          <cell r="A5258" t="str">
            <v>42141700-6</v>
          </cell>
        </row>
        <row r="5259">
          <cell r="A5259" t="str">
            <v>42141800-7</v>
          </cell>
        </row>
        <row r="5260">
          <cell r="A5260" t="str">
            <v>42142000-6</v>
          </cell>
        </row>
        <row r="5261">
          <cell r="A5261" t="str">
            <v>42142100-7</v>
          </cell>
        </row>
        <row r="5262">
          <cell r="A5262" t="str">
            <v>42142200-8</v>
          </cell>
        </row>
        <row r="5263">
          <cell r="A5263" t="str">
            <v>42150000-5</v>
          </cell>
        </row>
        <row r="5264">
          <cell r="A5264" t="str">
            <v>42151000-2</v>
          </cell>
        </row>
        <row r="5265">
          <cell r="A5265" t="str">
            <v>42152000-9</v>
          </cell>
        </row>
        <row r="5266">
          <cell r="A5266" t="str">
            <v>42152100-0</v>
          </cell>
        </row>
        <row r="5267">
          <cell r="A5267" t="str">
            <v>42152200-1</v>
          </cell>
        </row>
        <row r="5268">
          <cell r="A5268" t="str">
            <v>42160000-8</v>
          </cell>
        </row>
        <row r="5269">
          <cell r="A5269" t="str">
            <v>42161000-5</v>
          </cell>
        </row>
        <row r="5270">
          <cell r="A5270" t="str">
            <v>42162000-2</v>
          </cell>
        </row>
        <row r="5271">
          <cell r="A5271" t="str">
            <v>42163000-9</v>
          </cell>
        </row>
        <row r="5272">
          <cell r="A5272" t="str">
            <v>42164000-6</v>
          </cell>
        </row>
        <row r="5273">
          <cell r="A5273" t="str">
            <v>42165000-3</v>
          </cell>
        </row>
        <row r="5274">
          <cell r="A5274" t="str">
            <v>42200000-8</v>
          </cell>
        </row>
        <row r="5275">
          <cell r="A5275" t="str">
            <v>42210000-1</v>
          </cell>
        </row>
        <row r="5276">
          <cell r="A5276" t="str">
            <v>42211000-8</v>
          </cell>
        </row>
        <row r="5277">
          <cell r="A5277" t="str">
            <v>42211100-9</v>
          </cell>
        </row>
        <row r="5278">
          <cell r="A5278" t="str">
            <v>42212000-5</v>
          </cell>
        </row>
        <row r="5279">
          <cell r="A5279" t="str">
            <v>42213000-2</v>
          </cell>
        </row>
        <row r="5280">
          <cell r="A5280" t="str">
            <v>42214000-9</v>
          </cell>
        </row>
        <row r="5281">
          <cell r="A5281" t="str">
            <v>42214100-0</v>
          </cell>
        </row>
        <row r="5282">
          <cell r="A5282" t="str">
            <v>42214110-3</v>
          </cell>
        </row>
        <row r="5283">
          <cell r="A5283" t="str">
            <v>42214200-1</v>
          </cell>
        </row>
        <row r="5284">
          <cell r="A5284" t="str">
            <v>42215000-6</v>
          </cell>
        </row>
        <row r="5285">
          <cell r="A5285" t="str">
            <v>42215100-7</v>
          </cell>
        </row>
        <row r="5286">
          <cell r="A5286" t="str">
            <v>42215110-0</v>
          </cell>
        </row>
        <row r="5287">
          <cell r="A5287" t="str">
            <v>42215120-3</v>
          </cell>
        </row>
        <row r="5288">
          <cell r="A5288" t="str">
            <v>42215200-8</v>
          </cell>
        </row>
        <row r="5289">
          <cell r="A5289" t="str">
            <v>42215300-9</v>
          </cell>
        </row>
        <row r="5290">
          <cell r="A5290" t="str">
            <v>42216000-3</v>
          </cell>
        </row>
        <row r="5291">
          <cell r="A5291" t="str">
            <v>42220000-4</v>
          </cell>
        </row>
        <row r="5292">
          <cell r="A5292" t="str">
            <v>42221000-1</v>
          </cell>
        </row>
        <row r="5293">
          <cell r="A5293" t="str">
            <v>42221100-2</v>
          </cell>
        </row>
        <row r="5294">
          <cell r="A5294" t="str">
            <v>42221110-5</v>
          </cell>
        </row>
        <row r="5295">
          <cell r="A5295" t="str">
            <v>42222000-8</v>
          </cell>
        </row>
        <row r="5296">
          <cell r="A5296" t="str">
            <v>42223000-5</v>
          </cell>
        </row>
        <row r="5297">
          <cell r="A5297" t="str">
            <v>42300000-9</v>
          </cell>
        </row>
        <row r="5298">
          <cell r="A5298" t="str">
            <v>42310000-2</v>
          </cell>
        </row>
        <row r="5299">
          <cell r="A5299" t="str">
            <v>42320000-5</v>
          </cell>
        </row>
        <row r="5300">
          <cell r="A5300" t="str">
            <v>42330000-8</v>
          </cell>
        </row>
        <row r="5301">
          <cell r="A5301" t="str">
            <v>42340000-1</v>
          </cell>
        </row>
        <row r="5302">
          <cell r="A5302" t="str">
            <v>42341000-8</v>
          </cell>
        </row>
        <row r="5303">
          <cell r="A5303" t="str">
            <v>42350000-4</v>
          </cell>
        </row>
        <row r="5304">
          <cell r="A5304" t="str">
            <v>42390000-6</v>
          </cell>
        </row>
        <row r="5305">
          <cell r="A5305" t="str">
            <v>42400000-0</v>
          </cell>
        </row>
        <row r="5306">
          <cell r="A5306" t="str">
            <v>42410000-3</v>
          </cell>
        </row>
        <row r="5307">
          <cell r="A5307" t="str">
            <v>42411000-0</v>
          </cell>
        </row>
        <row r="5308">
          <cell r="A5308" t="str">
            <v>42412000-7</v>
          </cell>
        </row>
        <row r="5309">
          <cell r="A5309" t="str">
            <v>42412100-8</v>
          </cell>
        </row>
        <row r="5310">
          <cell r="A5310" t="str">
            <v>42412110-1</v>
          </cell>
        </row>
        <row r="5311">
          <cell r="A5311" t="str">
            <v>42412120-4</v>
          </cell>
        </row>
        <row r="5312">
          <cell r="A5312" t="str">
            <v>42412200-9</v>
          </cell>
        </row>
        <row r="5313">
          <cell r="A5313" t="str">
            <v>42413000-4</v>
          </cell>
        </row>
        <row r="5314">
          <cell r="A5314" t="str">
            <v>42413100-5</v>
          </cell>
        </row>
        <row r="5315">
          <cell r="A5315" t="str">
            <v>42413200-6</v>
          </cell>
        </row>
        <row r="5316">
          <cell r="A5316" t="str">
            <v>42413300-7</v>
          </cell>
        </row>
        <row r="5317">
          <cell r="A5317" t="str">
            <v>42413400-8</v>
          </cell>
        </row>
        <row r="5318">
          <cell r="A5318" t="str">
            <v>42413500-9</v>
          </cell>
        </row>
        <row r="5319">
          <cell r="A5319" t="str">
            <v>42414000-1</v>
          </cell>
        </row>
        <row r="5320">
          <cell r="A5320" t="str">
            <v>42414100-2</v>
          </cell>
        </row>
        <row r="5321">
          <cell r="A5321" t="str">
            <v>42414110-5</v>
          </cell>
        </row>
        <row r="5322">
          <cell r="A5322" t="str">
            <v>42414120-8</v>
          </cell>
        </row>
        <row r="5323">
          <cell r="A5323" t="str">
            <v>42414130-1</v>
          </cell>
        </row>
        <row r="5324">
          <cell r="A5324" t="str">
            <v>42414140-4</v>
          </cell>
        </row>
        <row r="5325">
          <cell r="A5325" t="str">
            <v>42414150-7</v>
          </cell>
        </row>
        <row r="5326">
          <cell r="A5326" t="str">
            <v>42414200-3</v>
          </cell>
        </row>
        <row r="5327">
          <cell r="A5327" t="str">
            <v>42414210-6</v>
          </cell>
        </row>
        <row r="5328">
          <cell r="A5328" t="str">
            <v>42414220-9</v>
          </cell>
        </row>
        <row r="5329">
          <cell r="A5329" t="str">
            <v>42414300-4</v>
          </cell>
        </row>
        <row r="5330">
          <cell r="A5330" t="str">
            <v>42414310-7</v>
          </cell>
        </row>
        <row r="5331">
          <cell r="A5331" t="str">
            <v>42414320-0</v>
          </cell>
        </row>
        <row r="5332">
          <cell r="A5332" t="str">
            <v>42414400-5</v>
          </cell>
        </row>
        <row r="5333">
          <cell r="A5333" t="str">
            <v>42414410-8</v>
          </cell>
        </row>
        <row r="5334">
          <cell r="A5334" t="str">
            <v>42414500-6</v>
          </cell>
        </row>
        <row r="5335">
          <cell r="A5335" t="str">
            <v>42415000-8</v>
          </cell>
        </row>
        <row r="5336">
          <cell r="A5336" t="str">
            <v>42415100-9</v>
          </cell>
        </row>
        <row r="5337">
          <cell r="A5337" t="str">
            <v>42415110-2</v>
          </cell>
        </row>
        <row r="5338">
          <cell r="A5338" t="str">
            <v>42415200-0</v>
          </cell>
        </row>
        <row r="5339">
          <cell r="A5339" t="str">
            <v>42415210-3</v>
          </cell>
        </row>
        <row r="5340">
          <cell r="A5340" t="str">
            <v>42415300-1</v>
          </cell>
        </row>
        <row r="5341">
          <cell r="A5341" t="str">
            <v>42415310-4</v>
          </cell>
        </row>
        <row r="5342">
          <cell r="A5342" t="str">
            <v>42415320-7</v>
          </cell>
        </row>
        <row r="5343">
          <cell r="A5343" t="str">
            <v>42416000-5</v>
          </cell>
        </row>
        <row r="5344">
          <cell r="A5344" t="str">
            <v>42416100-6</v>
          </cell>
        </row>
        <row r="5345">
          <cell r="A5345" t="str">
            <v>42416110-9</v>
          </cell>
        </row>
        <row r="5346">
          <cell r="A5346" t="str">
            <v>42416120-2</v>
          </cell>
        </row>
        <row r="5347">
          <cell r="A5347" t="str">
            <v>42416130-5</v>
          </cell>
        </row>
        <row r="5348">
          <cell r="A5348" t="str">
            <v>42416200-7</v>
          </cell>
        </row>
        <row r="5349">
          <cell r="A5349" t="str">
            <v>42416210-0</v>
          </cell>
        </row>
        <row r="5350">
          <cell r="A5350" t="str">
            <v>42416300-8</v>
          </cell>
        </row>
        <row r="5351">
          <cell r="A5351" t="str">
            <v>42416400-9</v>
          </cell>
        </row>
        <row r="5352">
          <cell r="A5352" t="str">
            <v>42416500-0</v>
          </cell>
        </row>
        <row r="5353">
          <cell r="A5353" t="str">
            <v>42417000-2</v>
          </cell>
        </row>
        <row r="5354">
          <cell r="A5354" t="str">
            <v>42417100-3</v>
          </cell>
        </row>
        <row r="5355">
          <cell r="A5355" t="str">
            <v>42417200-4</v>
          </cell>
        </row>
        <row r="5356">
          <cell r="A5356" t="str">
            <v>42417210-7</v>
          </cell>
        </row>
        <row r="5357">
          <cell r="A5357" t="str">
            <v>42417220-0</v>
          </cell>
        </row>
        <row r="5358">
          <cell r="A5358" t="str">
            <v>42417230-3</v>
          </cell>
        </row>
        <row r="5359">
          <cell r="A5359" t="str">
            <v>42417300-5</v>
          </cell>
        </row>
        <row r="5360">
          <cell r="A5360" t="str">
            <v>42417310-8</v>
          </cell>
        </row>
        <row r="5361">
          <cell r="A5361" t="str">
            <v>42418000-9</v>
          </cell>
        </row>
        <row r="5362">
          <cell r="A5362" t="str">
            <v>42418100-0</v>
          </cell>
        </row>
        <row r="5363">
          <cell r="A5363" t="str">
            <v>42418200-1</v>
          </cell>
        </row>
        <row r="5364">
          <cell r="A5364" t="str">
            <v>42418210-4</v>
          </cell>
        </row>
        <row r="5365">
          <cell r="A5365" t="str">
            <v>42418220-7</v>
          </cell>
        </row>
        <row r="5366">
          <cell r="A5366" t="str">
            <v>42418290-8</v>
          </cell>
        </row>
        <row r="5367">
          <cell r="A5367" t="str">
            <v>42418300-2</v>
          </cell>
        </row>
        <row r="5368">
          <cell r="A5368" t="str">
            <v>42418400-3</v>
          </cell>
        </row>
        <row r="5369">
          <cell r="A5369" t="str">
            <v>42418500-4</v>
          </cell>
        </row>
        <row r="5370">
          <cell r="A5370" t="str">
            <v>42418900-8</v>
          </cell>
        </row>
        <row r="5371">
          <cell r="A5371" t="str">
            <v>42418910-1</v>
          </cell>
        </row>
        <row r="5372">
          <cell r="A5372" t="str">
            <v>42418920-4</v>
          </cell>
        </row>
        <row r="5373">
          <cell r="A5373" t="str">
            <v>42418930-7</v>
          </cell>
        </row>
        <row r="5374">
          <cell r="A5374" t="str">
            <v>42418940-0</v>
          </cell>
        </row>
        <row r="5375">
          <cell r="A5375" t="str">
            <v>42419000-6</v>
          </cell>
        </row>
        <row r="5376">
          <cell r="A5376" t="str">
            <v>42419100-7</v>
          </cell>
        </row>
        <row r="5377">
          <cell r="A5377" t="str">
            <v>42419200-8</v>
          </cell>
        </row>
        <row r="5378">
          <cell r="A5378" t="str">
            <v>42419500-1</v>
          </cell>
        </row>
        <row r="5379">
          <cell r="A5379" t="str">
            <v>42419510-4</v>
          </cell>
        </row>
        <row r="5380">
          <cell r="A5380" t="str">
            <v>42419520-7</v>
          </cell>
        </row>
        <row r="5381">
          <cell r="A5381" t="str">
            <v>42419530-0</v>
          </cell>
        </row>
        <row r="5382">
          <cell r="A5382" t="str">
            <v>42419540-3</v>
          </cell>
        </row>
        <row r="5383">
          <cell r="A5383" t="str">
            <v>42419800-4</v>
          </cell>
        </row>
        <row r="5384">
          <cell r="A5384" t="str">
            <v>42419810-7</v>
          </cell>
        </row>
        <row r="5385">
          <cell r="A5385" t="str">
            <v>42419890-1</v>
          </cell>
        </row>
        <row r="5386">
          <cell r="A5386" t="str">
            <v>42419900-5</v>
          </cell>
        </row>
        <row r="5387">
          <cell r="A5387" t="str">
            <v>42420000-6</v>
          </cell>
        </row>
        <row r="5388">
          <cell r="A5388" t="str">
            <v>42500000-1</v>
          </cell>
        </row>
        <row r="5389">
          <cell r="A5389" t="str">
            <v>42510000-4</v>
          </cell>
        </row>
        <row r="5390">
          <cell r="A5390" t="str">
            <v>42511000-1</v>
          </cell>
        </row>
        <row r="5391">
          <cell r="A5391" t="str">
            <v>42511100-2</v>
          </cell>
        </row>
        <row r="5392">
          <cell r="A5392" t="str">
            <v>42511110-5</v>
          </cell>
        </row>
        <row r="5393">
          <cell r="A5393" t="str">
            <v>42511200-3</v>
          </cell>
        </row>
        <row r="5394">
          <cell r="A5394" t="str">
            <v>42512000-8</v>
          </cell>
        </row>
        <row r="5395">
          <cell r="A5395" t="str">
            <v>42512100-9</v>
          </cell>
        </row>
        <row r="5396">
          <cell r="A5396" t="str">
            <v>42512200-0</v>
          </cell>
        </row>
        <row r="5397">
          <cell r="A5397" t="str">
            <v>42512300-1</v>
          </cell>
        </row>
        <row r="5398">
          <cell r="A5398" t="str">
            <v>42512400-2</v>
          </cell>
        </row>
        <row r="5399">
          <cell r="A5399" t="str">
            <v>42512500-3</v>
          </cell>
        </row>
        <row r="5400">
          <cell r="A5400" t="str">
            <v>42512510-6</v>
          </cell>
        </row>
        <row r="5401">
          <cell r="A5401" t="str">
            <v>42512520-9</v>
          </cell>
        </row>
        <row r="5402">
          <cell r="A5402" t="str">
            <v>42513000-5</v>
          </cell>
        </row>
        <row r="5403">
          <cell r="A5403" t="str">
            <v>42513100-6</v>
          </cell>
        </row>
        <row r="5404">
          <cell r="A5404" t="str">
            <v>42513200-7</v>
          </cell>
        </row>
        <row r="5405">
          <cell r="A5405" t="str">
            <v>42513210-0</v>
          </cell>
        </row>
        <row r="5406">
          <cell r="A5406" t="str">
            <v>42513220-3</v>
          </cell>
        </row>
        <row r="5407">
          <cell r="A5407" t="str">
            <v>42513290-4</v>
          </cell>
        </row>
        <row r="5408">
          <cell r="A5408" t="str">
            <v>42514000-2</v>
          </cell>
        </row>
        <row r="5409">
          <cell r="A5409" t="str">
            <v>42514200-4</v>
          </cell>
        </row>
        <row r="5410">
          <cell r="A5410" t="str">
            <v>42514300-5</v>
          </cell>
        </row>
        <row r="5411">
          <cell r="A5411" t="str">
            <v>42514310-8</v>
          </cell>
        </row>
        <row r="5412">
          <cell r="A5412" t="str">
            <v>42514320-1</v>
          </cell>
        </row>
        <row r="5413">
          <cell r="A5413" t="str">
            <v>42515000-9</v>
          </cell>
        </row>
        <row r="5414">
          <cell r="A5414" t="str">
            <v>42520000-7</v>
          </cell>
        </row>
        <row r="5415">
          <cell r="A5415" t="str">
            <v>42521000-4</v>
          </cell>
        </row>
        <row r="5416">
          <cell r="A5416" t="str">
            <v>42522000-1</v>
          </cell>
        </row>
        <row r="5417">
          <cell r="A5417" t="str">
            <v>42522100-2</v>
          </cell>
        </row>
        <row r="5418">
          <cell r="A5418" t="str">
            <v>42530000-0</v>
          </cell>
        </row>
        <row r="5419">
          <cell r="A5419" t="str">
            <v>42531000-7</v>
          </cell>
        </row>
        <row r="5420">
          <cell r="A5420" t="str">
            <v>42532000-4</v>
          </cell>
        </row>
        <row r="5421">
          <cell r="A5421" t="str">
            <v>42533000-1</v>
          </cell>
        </row>
        <row r="5422">
          <cell r="A5422" t="str">
            <v>42600000-2</v>
          </cell>
        </row>
        <row r="5423">
          <cell r="A5423" t="str">
            <v>42610000-5</v>
          </cell>
        </row>
        <row r="5424">
          <cell r="A5424" t="str">
            <v>42611000-2</v>
          </cell>
        </row>
        <row r="5425">
          <cell r="A5425" t="str">
            <v>42612000-9</v>
          </cell>
        </row>
        <row r="5426">
          <cell r="A5426" t="str">
            <v>42612100-0</v>
          </cell>
        </row>
        <row r="5427">
          <cell r="A5427" t="str">
            <v>42612200-1</v>
          </cell>
        </row>
        <row r="5428">
          <cell r="A5428" t="str">
            <v>42620000-8</v>
          </cell>
        </row>
        <row r="5429">
          <cell r="A5429" t="str">
            <v>42621000-5</v>
          </cell>
        </row>
        <row r="5430">
          <cell r="A5430" t="str">
            <v>42621100-6</v>
          </cell>
        </row>
        <row r="5431">
          <cell r="A5431" t="str">
            <v>42622000-2</v>
          </cell>
        </row>
        <row r="5432">
          <cell r="A5432" t="str">
            <v>42623000-9</v>
          </cell>
        </row>
        <row r="5433">
          <cell r="A5433" t="str">
            <v>42630000-1</v>
          </cell>
        </row>
        <row r="5434">
          <cell r="A5434" t="str">
            <v>42631000-8</v>
          </cell>
        </row>
        <row r="5435">
          <cell r="A5435" t="str">
            <v>42632000-5</v>
          </cell>
        </row>
        <row r="5436">
          <cell r="A5436" t="str">
            <v>42633000-2</v>
          </cell>
        </row>
        <row r="5437">
          <cell r="A5437" t="str">
            <v>42634000-9</v>
          </cell>
        </row>
        <row r="5438">
          <cell r="A5438" t="str">
            <v>42635000-6</v>
          </cell>
        </row>
        <row r="5439">
          <cell r="A5439" t="str">
            <v>42636000-3</v>
          </cell>
        </row>
        <row r="5440">
          <cell r="A5440" t="str">
            <v>42636100-4</v>
          </cell>
        </row>
        <row r="5441">
          <cell r="A5441" t="str">
            <v>42637000-0</v>
          </cell>
        </row>
        <row r="5442">
          <cell r="A5442" t="str">
            <v>42637100-1</v>
          </cell>
        </row>
        <row r="5443">
          <cell r="A5443" t="str">
            <v>42637200-2</v>
          </cell>
        </row>
        <row r="5444">
          <cell r="A5444" t="str">
            <v>42637300-3</v>
          </cell>
        </row>
        <row r="5445">
          <cell r="A5445" t="str">
            <v>42638000-7</v>
          </cell>
        </row>
        <row r="5446">
          <cell r="A5446" t="str">
            <v>42640000-4</v>
          </cell>
        </row>
        <row r="5447">
          <cell r="A5447" t="str">
            <v>42641000-1</v>
          </cell>
        </row>
        <row r="5448">
          <cell r="A5448" t="str">
            <v>42641100-2</v>
          </cell>
        </row>
        <row r="5449">
          <cell r="A5449" t="str">
            <v>42641200-3</v>
          </cell>
        </row>
        <row r="5450">
          <cell r="A5450" t="str">
            <v>42641300-4</v>
          </cell>
        </row>
        <row r="5451">
          <cell r="A5451" t="str">
            <v>42641400-5</v>
          </cell>
        </row>
        <row r="5452">
          <cell r="A5452" t="str">
            <v>42642000-8</v>
          </cell>
        </row>
        <row r="5453">
          <cell r="A5453" t="str">
            <v>42642100-9</v>
          </cell>
        </row>
        <row r="5454">
          <cell r="A5454" t="str">
            <v>42642200-0</v>
          </cell>
        </row>
        <row r="5455">
          <cell r="A5455" t="str">
            <v>42642300-1</v>
          </cell>
        </row>
        <row r="5456">
          <cell r="A5456" t="str">
            <v>42642400-2</v>
          </cell>
        </row>
        <row r="5457">
          <cell r="A5457" t="str">
            <v>42642500-3</v>
          </cell>
        </row>
        <row r="5458">
          <cell r="A5458" t="str">
            <v>42650000-7</v>
          </cell>
        </row>
        <row r="5459">
          <cell r="A5459" t="str">
            <v>42651000-4</v>
          </cell>
        </row>
        <row r="5460">
          <cell r="A5460" t="str">
            <v>42652000-1</v>
          </cell>
        </row>
        <row r="5461">
          <cell r="A5461" t="str">
            <v>42660000-0</v>
          </cell>
        </row>
        <row r="5462">
          <cell r="A5462" t="str">
            <v>42661000-7</v>
          </cell>
        </row>
        <row r="5463">
          <cell r="A5463" t="str">
            <v>42661100-8</v>
          </cell>
        </row>
        <row r="5464">
          <cell r="A5464" t="str">
            <v>42661200-9</v>
          </cell>
        </row>
        <row r="5465">
          <cell r="A5465" t="str">
            <v>42662000-4</v>
          </cell>
        </row>
        <row r="5466">
          <cell r="A5466" t="str">
            <v>42662100-5</v>
          </cell>
        </row>
        <row r="5467">
          <cell r="A5467" t="str">
            <v>42662200-6</v>
          </cell>
        </row>
        <row r="5468">
          <cell r="A5468" t="str">
            <v>42663000-1</v>
          </cell>
        </row>
        <row r="5469">
          <cell r="A5469" t="str">
            <v>42664000-8</v>
          </cell>
        </row>
        <row r="5470">
          <cell r="A5470" t="str">
            <v>42664100-9</v>
          </cell>
        </row>
        <row r="5471">
          <cell r="A5471" t="str">
            <v>42665000-5</v>
          </cell>
        </row>
        <row r="5472">
          <cell r="A5472" t="str">
            <v>42670000-3</v>
          </cell>
        </row>
        <row r="5473">
          <cell r="A5473" t="str">
            <v>42671000-0</v>
          </cell>
        </row>
        <row r="5474">
          <cell r="A5474" t="str">
            <v>42671100-1</v>
          </cell>
        </row>
        <row r="5475">
          <cell r="A5475" t="str">
            <v>42671110-4</v>
          </cell>
        </row>
        <row r="5476">
          <cell r="A5476" t="str">
            <v>42672000-7</v>
          </cell>
        </row>
        <row r="5477">
          <cell r="A5477" t="str">
            <v>42673000-4</v>
          </cell>
        </row>
        <row r="5478">
          <cell r="A5478" t="str">
            <v>42674000-1</v>
          </cell>
        </row>
        <row r="5479">
          <cell r="A5479" t="str">
            <v>42675000-8</v>
          </cell>
        </row>
        <row r="5480">
          <cell r="A5480" t="str">
            <v>42675100-9</v>
          </cell>
        </row>
        <row r="5481">
          <cell r="A5481" t="str">
            <v>42676000-5</v>
          </cell>
        </row>
        <row r="5482">
          <cell r="A5482" t="str">
            <v>42677000-2</v>
          </cell>
        </row>
        <row r="5483">
          <cell r="A5483" t="str">
            <v>42700000-3</v>
          </cell>
        </row>
        <row r="5484">
          <cell r="A5484" t="str">
            <v>42710000-6</v>
          </cell>
        </row>
        <row r="5485">
          <cell r="A5485" t="str">
            <v>42711000-3</v>
          </cell>
        </row>
        <row r="5486">
          <cell r="A5486" t="str">
            <v>42712000-0</v>
          </cell>
        </row>
        <row r="5487">
          <cell r="A5487" t="str">
            <v>42713000-7</v>
          </cell>
        </row>
        <row r="5488">
          <cell r="A5488" t="str">
            <v>42714000-4</v>
          </cell>
        </row>
        <row r="5489">
          <cell r="A5489" t="str">
            <v>42715000-1</v>
          </cell>
        </row>
        <row r="5490">
          <cell r="A5490" t="str">
            <v>42716000-8</v>
          </cell>
        </row>
        <row r="5491">
          <cell r="A5491" t="str">
            <v>42716100-9</v>
          </cell>
        </row>
        <row r="5492">
          <cell r="A5492" t="str">
            <v>42716110-2</v>
          </cell>
        </row>
        <row r="5493">
          <cell r="A5493" t="str">
            <v>42716120-5</v>
          </cell>
        </row>
        <row r="5494">
          <cell r="A5494" t="str">
            <v>42716130-8</v>
          </cell>
        </row>
        <row r="5495">
          <cell r="A5495" t="str">
            <v>42716200-0</v>
          </cell>
        </row>
        <row r="5496">
          <cell r="A5496" t="str">
            <v>42717000-5</v>
          </cell>
        </row>
        <row r="5497">
          <cell r="A5497" t="str">
            <v>42717100-6</v>
          </cell>
        </row>
        <row r="5498">
          <cell r="A5498" t="str">
            <v>42718000-2</v>
          </cell>
        </row>
        <row r="5499">
          <cell r="A5499" t="str">
            <v>42718100-3</v>
          </cell>
        </row>
        <row r="5500">
          <cell r="A5500" t="str">
            <v>42718200-4</v>
          </cell>
        </row>
        <row r="5501">
          <cell r="A5501" t="str">
            <v>42720000-9</v>
          </cell>
        </row>
        <row r="5502">
          <cell r="A5502" t="str">
            <v>42800000-4</v>
          </cell>
        </row>
        <row r="5503">
          <cell r="A5503" t="str">
            <v>42810000-7</v>
          </cell>
        </row>
        <row r="5504">
          <cell r="A5504" t="str">
            <v>42900000-5</v>
          </cell>
        </row>
        <row r="5505">
          <cell r="A5505" t="str">
            <v>42910000-8</v>
          </cell>
        </row>
        <row r="5506">
          <cell r="A5506" t="str">
            <v>42912000-2</v>
          </cell>
        </row>
        <row r="5507">
          <cell r="A5507" t="str">
            <v>42912100-3</v>
          </cell>
        </row>
        <row r="5508">
          <cell r="A5508" t="str">
            <v>42912110-6</v>
          </cell>
        </row>
        <row r="5509">
          <cell r="A5509" t="str">
            <v>42912120-9</v>
          </cell>
        </row>
        <row r="5510">
          <cell r="A5510" t="str">
            <v>42912130-2</v>
          </cell>
        </row>
        <row r="5511">
          <cell r="A5511" t="str">
            <v>42912300-5</v>
          </cell>
        </row>
        <row r="5512">
          <cell r="A5512" t="str">
            <v>42912310-8</v>
          </cell>
        </row>
        <row r="5513">
          <cell r="A5513" t="str">
            <v>42912320-1</v>
          </cell>
        </row>
        <row r="5514">
          <cell r="A5514" t="str">
            <v>42912330-4</v>
          </cell>
        </row>
        <row r="5515">
          <cell r="A5515" t="str">
            <v>42912340-7</v>
          </cell>
        </row>
        <row r="5516">
          <cell r="A5516" t="str">
            <v>42912350-0</v>
          </cell>
        </row>
        <row r="5517">
          <cell r="A5517" t="str">
            <v>42913000-9</v>
          </cell>
        </row>
        <row r="5518">
          <cell r="A5518" t="str">
            <v>42913300-2</v>
          </cell>
        </row>
        <row r="5519">
          <cell r="A5519" t="str">
            <v>42913400-3</v>
          </cell>
        </row>
        <row r="5520">
          <cell r="A5520" t="str">
            <v>42913500-4</v>
          </cell>
        </row>
        <row r="5521">
          <cell r="A5521" t="str">
            <v>42914000-6</v>
          </cell>
        </row>
        <row r="5522">
          <cell r="A5522" t="str">
            <v>42920000-1</v>
          </cell>
        </row>
        <row r="5523">
          <cell r="A5523" t="str">
            <v>42921000-8</v>
          </cell>
        </row>
        <row r="5524">
          <cell r="A5524" t="str">
            <v>42921100-9</v>
          </cell>
        </row>
        <row r="5525">
          <cell r="A5525" t="str">
            <v>42921200-0</v>
          </cell>
        </row>
        <row r="5526">
          <cell r="A5526" t="str">
            <v>42921300-1</v>
          </cell>
        </row>
        <row r="5527">
          <cell r="A5527" t="str">
            <v>42921310-4</v>
          </cell>
        </row>
        <row r="5528">
          <cell r="A5528" t="str">
            <v>42921320-7</v>
          </cell>
        </row>
        <row r="5529">
          <cell r="A5529" t="str">
            <v>42921330-0</v>
          </cell>
        </row>
        <row r="5530">
          <cell r="A5530" t="str">
            <v>42923000-2</v>
          </cell>
        </row>
        <row r="5531">
          <cell r="A5531" t="str">
            <v>42923100-3</v>
          </cell>
        </row>
        <row r="5532">
          <cell r="A5532" t="str">
            <v>42923110-6</v>
          </cell>
        </row>
        <row r="5533">
          <cell r="A5533" t="str">
            <v>42923200-4</v>
          </cell>
        </row>
        <row r="5534">
          <cell r="A5534" t="str">
            <v>42923210-7</v>
          </cell>
        </row>
        <row r="5535">
          <cell r="A5535" t="str">
            <v>42923220-0</v>
          </cell>
        </row>
        <row r="5536">
          <cell r="A5536" t="str">
            <v>42923230-3</v>
          </cell>
        </row>
        <row r="5537">
          <cell r="A5537" t="str">
            <v>42924200-1</v>
          </cell>
        </row>
        <row r="5538">
          <cell r="A5538" t="str">
            <v>42924300-2</v>
          </cell>
        </row>
        <row r="5539">
          <cell r="A5539" t="str">
            <v>42924310-5</v>
          </cell>
        </row>
        <row r="5540">
          <cell r="A5540" t="str">
            <v>42924700-6</v>
          </cell>
        </row>
        <row r="5541">
          <cell r="A5541" t="str">
            <v>42924710-9</v>
          </cell>
        </row>
        <row r="5542">
          <cell r="A5542" t="str">
            <v>42924720-2</v>
          </cell>
        </row>
        <row r="5543">
          <cell r="A5543" t="str">
            <v>42924730-5</v>
          </cell>
        </row>
        <row r="5544">
          <cell r="A5544" t="str">
            <v>42924740-8</v>
          </cell>
        </row>
        <row r="5545">
          <cell r="A5545" t="str">
            <v>42924790-3</v>
          </cell>
        </row>
        <row r="5546">
          <cell r="A5546" t="str">
            <v>42930000-4</v>
          </cell>
        </row>
        <row r="5547">
          <cell r="A5547" t="str">
            <v>42931000-1</v>
          </cell>
        </row>
        <row r="5548">
          <cell r="A5548" t="str">
            <v>42931100-2</v>
          </cell>
        </row>
        <row r="5549">
          <cell r="A5549" t="str">
            <v>42931110-5</v>
          </cell>
        </row>
        <row r="5550">
          <cell r="A5550" t="str">
            <v>42931120-8</v>
          </cell>
        </row>
        <row r="5551">
          <cell r="A5551" t="str">
            <v>42931130-1</v>
          </cell>
        </row>
        <row r="5552">
          <cell r="A5552" t="str">
            <v>42931140-4</v>
          </cell>
        </row>
        <row r="5553">
          <cell r="A5553" t="str">
            <v>42932000-8</v>
          </cell>
        </row>
        <row r="5554">
          <cell r="A5554" t="str">
            <v>42932100-9</v>
          </cell>
        </row>
        <row r="5555">
          <cell r="A5555" t="str">
            <v>42933000-5</v>
          </cell>
        </row>
        <row r="5556">
          <cell r="A5556" t="str">
            <v>42933100-6</v>
          </cell>
        </row>
        <row r="5557">
          <cell r="A5557" t="str">
            <v>42933200-7</v>
          </cell>
        </row>
        <row r="5558">
          <cell r="A5558" t="str">
            <v>42933300-8</v>
          </cell>
        </row>
        <row r="5559">
          <cell r="A5559" t="str">
            <v>42940000-7</v>
          </cell>
        </row>
        <row r="5560">
          <cell r="A5560" t="str">
            <v>42941000-4</v>
          </cell>
        </row>
        <row r="5561">
          <cell r="A5561" t="str">
            <v>42942000-1</v>
          </cell>
        </row>
        <row r="5562">
          <cell r="A5562" t="str">
            <v>42942200-3</v>
          </cell>
        </row>
        <row r="5563">
          <cell r="A5563" t="str">
            <v>42943000-8</v>
          </cell>
        </row>
        <row r="5564">
          <cell r="A5564" t="str">
            <v>42943100-9</v>
          </cell>
        </row>
        <row r="5565">
          <cell r="A5565" t="str">
            <v>42943200-0</v>
          </cell>
        </row>
        <row r="5566">
          <cell r="A5566" t="str">
            <v>42943210-3</v>
          </cell>
        </row>
        <row r="5567">
          <cell r="A5567" t="str">
            <v>42943300-1</v>
          </cell>
        </row>
        <row r="5568">
          <cell r="A5568" t="str">
            <v>42943400-2</v>
          </cell>
        </row>
        <row r="5569">
          <cell r="A5569" t="str">
            <v>42943500-3</v>
          </cell>
        </row>
        <row r="5570">
          <cell r="A5570" t="str">
            <v>42943600-4</v>
          </cell>
        </row>
        <row r="5571">
          <cell r="A5571" t="str">
            <v>42943700-5</v>
          </cell>
        </row>
        <row r="5572">
          <cell r="A5572" t="str">
            <v>42943710-8</v>
          </cell>
        </row>
        <row r="5573">
          <cell r="A5573" t="str">
            <v>42950000-0</v>
          </cell>
        </row>
        <row r="5574">
          <cell r="A5574" t="str">
            <v>42952000-4</v>
          </cell>
        </row>
        <row r="5575">
          <cell r="A5575" t="str">
            <v>42953000-1</v>
          </cell>
        </row>
        <row r="5576">
          <cell r="A5576" t="str">
            <v>42954000-8</v>
          </cell>
        </row>
        <row r="5577">
          <cell r="A5577" t="str">
            <v>42955000-5</v>
          </cell>
        </row>
        <row r="5578">
          <cell r="A5578" t="str">
            <v>42956000-2</v>
          </cell>
        </row>
        <row r="5579">
          <cell r="A5579" t="str">
            <v>42957000-9</v>
          </cell>
        </row>
        <row r="5580">
          <cell r="A5580" t="str">
            <v>42958000-6</v>
          </cell>
        </row>
        <row r="5581">
          <cell r="A5581" t="str">
            <v>42959000-3</v>
          </cell>
        </row>
        <row r="5582">
          <cell r="A5582" t="str">
            <v>42960000-3</v>
          </cell>
        </row>
        <row r="5583">
          <cell r="A5583" t="str">
            <v>42961000-0</v>
          </cell>
        </row>
        <row r="5584">
          <cell r="A5584" t="str">
            <v>42961100-1</v>
          </cell>
        </row>
        <row r="5585">
          <cell r="A5585" t="str">
            <v>42961200-2</v>
          </cell>
        </row>
        <row r="5586">
          <cell r="A5586" t="str">
            <v>42961300-3</v>
          </cell>
        </row>
        <row r="5587">
          <cell r="A5587" t="str">
            <v>42961400-4</v>
          </cell>
        </row>
        <row r="5588">
          <cell r="A5588" t="str">
            <v>42962000-7</v>
          </cell>
        </row>
        <row r="5589">
          <cell r="A5589" t="str">
            <v>42962100-8</v>
          </cell>
        </row>
        <row r="5590">
          <cell r="A5590" t="str">
            <v>42962200-9</v>
          </cell>
        </row>
        <row r="5591">
          <cell r="A5591" t="str">
            <v>42962300-0</v>
          </cell>
        </row>
        <row r="5592">
          <cell r="A5592" t="str">
            <v>42962400-1</v>
          </cell>
        </row>
        <row r="5593">
          <cell r="A5593" t="str">
            <v>42962500-2</v>
          </cell>
        </row>
        <row r="5594">
          <cell r="A5594" t="str">
            <v>42963000-4</v>
          </cell>
        </row>
        <row r="5595">
          <cell r="A5595" t="str">
            <v>42964000-1</v>
          </cell>
        </row>
        <row r="5596">
          <cell r="A5596" t="str">
            <v>42965000-8</v>
          </cell>
        </row>
        <row r="5597">
          <cell r="A5597" t="str">
            <v>42965100-9</v>
          </cell>
        </row>
        <row r="5598">
          <cell r="A5598" t="str">
            <v>42965110-2</v>
          </cell>
        </row>
        <row r="5599">
          <cell r="A5599" t="str">
            <v>42967000-2</v>
          </cell>
        </row>
        <row r="5600">
          <cell r="A5600" t="str">
            <v>42967100-3</v>
          </cell>
        </row>
        <row r="5601">
          <cell r="A5601" t="str">
            <v>42968000-9</v>
          </cell>
        </row>
        <row r="5602">
          <cell r="A5602" t="str">
            <v>42968100-0</v>
          </cell>
        </row>
        <row r="5603">
          <cell r="A5603" t="str">
            <v>42968200-1</v>
          </cell>
        </row>
        <row r="5604">
          <cell r="A5604" t="str">
            <v>42968300-2</v>
          </cell>
        </row>
        <row r="5605">
          <cell r="A5605" t="str">
            <v>42970000-6</v>
          </cell>
        </row>
        <row r="5606">
          <cell r="A5606" t="str">
            <v>42971000-3</v>
          </cell>
        </row>
        <row r="5607">
          <cell r="A5607" t="str">
            <v>42972000-0</v>
          </cell>
        </row>
        <row r="5608">
          <cell r="A5608" t="str">
            <v>42973000-7</v>
          </cell>
        </row>
        <row r="5609">
          <cell r="A5609" t="str">
            <v>42974000-4</v>
          </cell>
        </row>
        <row r="5610">
          <cell r="A5610" t="str">
            <v>42975000-1</v>
          </cell>
        </row>
        <row r="5611">
          <cell r="A5611" t="str">
            <v>42980000-9</v>
          </cell>
        </row>
        <row r="5612">
          <cell r="A5612" t="str">
            <v>42981000-6</v>
          </cell>
        </row>
        <row r="5613">
          <cell r="A5613" t="str">
            <v>42990000-2</v>
          </cell>
        </row>
        <row r="5614">
          <cell r="A5614" t="str">
            <v>42991000-9</v>
          </cell>
        </row>
        <row r="5615">
          <cell r="A5615" t="str">
            <v>42991100-0</v>
          </cell>
        </row>
        <row r="5616">
          <cell r="A5616" t="str">
            <v>42991110-3</v>
          </cell>
        </row>
        <row r="5617">
          <cell r="A5617" t="str">
            <v>42991200-1</v>
          </cell>
        </row>
        <row r="5618">
          <cell r="A5618" t="str">
            <v>42991210-4</v>
          </cell>
        </row>
        <row r="5619">
          <cell r="A5619" t="str">
            <v>42991220-7</v>
          </cell>
        </row>
        <row r="5620">
          <cell r="A5620" t="str">
            <v>42991230-0</v>
          </cell>
        </row>
        <row r="5621">
          <cell r="A5621" t="str">
            <v>42991300-2</v>
          </cell>
        </row>
        <row r="5622">
          <cell r="A5622" t="str">
            <v>42991400-3</v>
          </cell>
        </row>
        <row r="5623">
          <cell r="A5623" t="str">
            <v>42991500-4</v>
          </cell>
        </row>
        <row r="5624">
          <cell r="A5624" t="str">
            <v>42992000-6</v>
          </cell>
        </row>
        <row r="5625">
          <cell r="A5625" t="str">
            <v>42992100-7</v>
          </cell>
        </row>
        <row r="5626">
          <cell r="A5626" t="str">
            <v>42992200-8</v>
          </cell>
        </row>
        <row r="5627">
          <cell r="A5627" t="str">
            <v>42992300-9</v>
          </cell>
        </row>
        <row r="5628">
          <cell r="A5628" t="str">
            <v>42993000-3</v>
          </cell>
        </row>
        <row r="5629">
          <cell r="A5629" t="str">
            <v>42993100-4</v>
          </cell>
        </row>
        <row r="5630">
          <cell r="A5630" t="str">
            <v>42993200-5</v>
          </cell>
        </row>
        <row r="5631">
          <cell r="A5631" t="str">
            <v>42994000-0</v>
          </cell>
        </row>
        <row r="5632">
          <cell r="A5632" t="str">
            <v>42994100-1</v>
          </cell>
        </row>
        <row r="5633">
          <cell r="A5633" t="str">
            <v>42994200-2</v>
          </cell>
        </row>
        <row r="5634">
          <cell r="A5634" t="str">
            <v>42994220-8</v>
          </cell>
        </row>
        <row r="5635">
          <cell r="A5635" t="str">
            <v>42994230-1</v>
          </cell>
        </row>
        <row r="5636">
          <cell r="A5636" t="str">
            <v>42995000-7</v>
          </cell>
        </row>
        <row r="5637">
          <cell r="A5637" t="str">
            <v>42995100-8</v>
          </cell>
        </row>
        <row r="5638">
          <cell r="A5638" t="str">
            <v>42995200-9</v>
          </cell>
        </row>
        <row r="5639">
          <cell r="A5639" t="str">
            <v>42996000-4</v>
          </cell>
        </row>
        <row r="5640">
          <cell r="A5640" t="str">
            <v>42996100-5</v>
          </cell>
        </row>
        <row r="5641">
          <cell r="A5641" t="str">
            <v>42996110-8</v>
          </cell>
        </row>
        <row r="5642">
          <cell r="A5642" t="str">
            <v>42996200-6</v>
          </cell>
        </row>
        <row r="5643">
          <cell r="A5643" t="str">
            <v>42996300-7</v>
          </cell>
        </row>
        <row r="5644">
          <cell r="A5644" t="str">
            <v>42996400-8</v>
          </cell>
        </row>
        <row r="5645">
          <cell r="A5645" t="str">
            <v>42996500-9</v>
          </cell>
        </row>
        <row r="5646">
          <cell r="A5646" t="str">
            <v>42996600-0</v>
          </cell>
        </row>
        <row r="5647">
          <cell r="A5647" t="str">
            <v>42996700-1</v>
          </cell>
        </row>
        <row r="5648">
          <cell r="A5648" t="str">
            <v>42996800-2</v>
          </cell>
        </row>
        <row r="5649">
          <cell r="A5649" t="str">
            <v>42996900-3</v>
          </cell>
        </row>
        <row r="5650">
          <cell r="A5650" t="str">
            <v>42997000-1</v>
          </cell>
        </row>
        <row r="5651">
          <cell r="A5651" t="str">
            <v>42997100-2</v>
          </cell>
        </row>
        <row r="5652">
          <cell r="A5652" t="str">
            <v>42997200-3</v>
          </cell>
        </row>
        <row r="5653">
          <cell r="A5653" t="str">
            <v>42997300-4</v>
          </cell>
        </row>
        <row r="5654">
          <cell r="A5654" t="str">
            <v>42998000-8</v>
          </cell>
        </row>
        <row r="5655">
          <cell r="A5655" t="str">
            <v>42998100-9</v>
          </cell>
        </row>
        <row r="5656">
          <cell r="A5656" t="str">
            <v>42999000-5</v>
          </cell>
        </row>
        <row r="5657">
          <cell r="A5657" t="str">
            <v>42999100-6</v>
          </cell>
        </row>
        <row r="5658">
          <cell r="A5658" t="str">
            <v>42999200-7</v>
          </cell>
        </row>
        <row r="5659">
          <cell r="A5659" t="str">
            <v>42999300-8</v>
          </cell>
        </row>
        <row r="5660">
          <cell r="A5660" t="str">
            <v>42999400-9</v>
          </cell>
        </row>
        <row r="5661">
          <cell r="A5661" t="str">
            <v>43100000-4</v>
          </cell>
        </row>
        <row r="5662">
          <cell r="A5662" t="str">
            <v>43120000-0</v>
          </cell>
        </row>
        <row r="5663">
          <cell r="A5663" t="str">
            <v>43121000-7</v>
          </cell>
        </row>
        <row r="5664">
          <cell r="A5664" t="str">
            <v>43121100-8</v>
          </cell>
        </row>
        <row r="5665">
          <cell r="A5665" t="str">
            <v>43121200-9</v>
          </cell>
        </row>
        <row r="5666">
          <cell r="A5666" t="str">
            <v>43121300-0</v>
          </cell>
        </row>
        <row r="5667">
          <cell r="A5667" t="str">
            <v>43121400-1</v>
          </cell>
        </row>
        <row r="5668">
          <cell r="A5668" t="str">
            <v>43121500-2</v>
          </cell>
        </row>
        <row r="5669">
          <cell r="A5669" t="str">
            <v>43121600-3</v>
          </cell>
        </row>
        <row r="5670">
          <cell r="A5670" t="str">
            <v>43122000-4</v>
          </cell>
        </row>
        <row r="5671">
          <cell r="A5671" t="str">
            <v>43123000-1</v>
          </cell>
        </row>
        <row r="5672">
          <cell r="A5672" t="str">
            <v>43124000-8</v>
          </cell>
        </row>
        <row r="5673">
          <cell r="A5673" t="str">
            <v>43124100-9</v>
          </cell>
        </row>
        <row r="5674">
          <cell r="A5674" t="str">
            <v>43124900-7</v>
          </cell>
        </row>
        <row r="5675">
          <cell r="A5675" t="str">
            <v>43125000-5</v>
          </cell>
        </row>
        <row r="5676">
          <cell r="A5676" t="str">
            <v>43130000-3</v>
          </cell>
        </row>
        <row r="5677">
          <cell r="A5677" t="str">
            <v>43131000-0</v>
          </cell>
        </row>
        <row r="5678">
          <cell r="A5678" t="str">
            <v>43131100-1</v>
          </cell>
        </row>
        <row r="5679">
          <cell r="A5679" t="str">
            <v>43131200-2</v>
          </cell>
        </row>
        <row r="5680">
          <cell r="A5680" t="str">
            <v>43132000-7</v>
          </cell>
        </row>
        <row r="5681">
          <cell r="A5681" t="str">
            <v>43132100-8</v>
          </cell>
        </row>
        <row r="5682">
          <cell r="A5682" t="str">
            <v>43132200-9</v>
          </cell>
        </row>
        <row r="5683">
          <cell r="A5683" t="str">
            <v>43132300-0</v>
          </cell>
        </row>
        <row r="5684">
          <cell r="A5684" t="str">
            <v>43132400-1</v>
          </cell>
        </row>
        <row r="5685">
          <cell r="A5685" t="str">
            <v>43132500-2</v>
          </cell>
        </row>
        <row r="5686">
          <cell r="A5686" t="str">
            <v>43133000-4</v>
          </cell>
        </row>
        <row r="5687">
          <cell r="A5687" t="str">
            <v>43133100-5</v>
          </cell>
        </row>
        <row r="5688">
          <cell r="A5688" t="str">
            <v>43133200-6</v>
          </cell>
        </row>
        <row r="5689">
          <cell r="A5689" t="str">
            <v>43134000-1</v>
          </cell>
        </row>
        <row r="5690">
          <cell r="A5690" t="str">
            <v>43134100-2</v>
          </cell>
        </row>
        <row r="5691">
          <cell r="A5691" t="str">
            <v>43135000-8</v>
          </cell>
        </row>
        <row r="5692">
          <cell r="A5692" t="str">
            <v>43135100-9</v>
          </cell>
        </row>
        <row r="5693">
          <cell r="A5693" t="str">
            <v>43136000-5</v>
          </cell>
        </row>
        <row r="5694">
          <cell r="A5694" t="str">
            <v>43140000-6</v>
          </cell>
        </row>
        <row r="5695">
          <cell r="A5695" t="str">
            <v>43200000-5</v>
          </cell>
        </row>
        <row r="5696">
          <cell r="A5696" t="str">
            <v>43210000-8</v>
          </cell>
        </row>
        <row r="5697">
          <cell r="A5697" t="str">
            <v>43211000-5</v>
          </cell>
        </row>
        <row r="5698">
          <cell r="A5698" t="str">
            <v>43212000-2</v>
          </cell>
        </row>
        <row r="5699">
          <cell r="A5699" t="str">
            <v>43220000-1</v>
          </cell>
        </row>
        <row r="5700">
          <cell r="A5700" t="str">
            <v>43221000-8</v>
          </cell>
        </row>
        <row r="5701">
          <cell r="A5701" t="str">
            <v>43230000-4</v>
          </cell>
        </row>
        <row r="5702">
          <cell r="A5702" t="str">
            <v>43240000-7</v>
          </cell>
        </row>
        <row r="5703">
          <cell r="A5703" t="str">
            <v>43250000-0</v>
          </cell>
        </row>
        <row r="5704">
          <cell r="A5704" t="str">
            <v>43251000-7</v>
          </cell>
        </row>
        <row r="5705">
          <cell r="A5705" t="str">
            <v>43252000-4</v>
          </cell>
        </row>
        <row r="5706">
          <cell r="A5706" t="str">
            <v>43260000-3</v>
          </cell>
        </row>
        <row r="5707">
          <cell r="A5707" t="str">
            <v>43261000-0</v>
          </cell>
        </row>
        <row r="5708">
          <cell r="A5708" t="str">
            <v>43261100-1</v>
          </cell>
        </row>
        <row r="5709">
          <cell r="A5709" t="str">
            <v>43262000-7</v>
          </cell>
        </row>
        <row r="5710">
          <cell r="A5710" t="str">
            <v>43262100-8</v>
          </cell>
        </row>
        <row r="5711">
          <cell r="A5711" t="str">
            <v>43300000-6</v>
          </cell>
        </row>
        <row r="5712">
          <cell r="A5712" t="str">
            <v>43310000-9</v>
          </cell>
        </row>
        <row r="5713">
          <cell r="A5713" t="str">
            <v>43311000-6</v>
          </cell>
        </row>
        <row r="5714">
          <cell r="A5714" t="str">
            <v>43312000-3</v>
          </cell>
        </row>
        <row r="5715">
          <cell r="A5715" t="str">
            <v>43312100-4</v>
          </cell>
        </row>
        <row r="5716">
          <cell r="A5716" t="str">
            <v>43312200-5</v>
          </cell>
        </row>
        <row r="5717">
          <cell r="A5717" t="str">
            <v>43312300-6</v>
          </cell>
        </row>
        <row r="5718">
          <cell r="A5718" t="str">
            <v>43312400-7</v>
          </cell>
        </row>
        <row r="5719">
          <cell r="A5719" t="str">
            <v>43312500-8</v>
          </cell>
        </row>
        <row r="5720">
          <cell r="A5720" t="str">
            <v>43313000-0</v>
          </cell>
        </row>
        <row r="5721">
          <cell r="A5721" t="str">
            <v>43313100-1</v>
          </cell>
        </row>
        <row r="5722">
          <cell r="A5722" t="str">
            <v>43313200-2</v>
          </cell>
        </row>
        <row r="5723">
          <cell r="A5723" t="str">
            <v>43314000-7</v>
          </cell>
        </row>
        <row r="5724">
          <cell r="A5724" t="str">
            <v>43315000-4</v>
          </cell>
        </row>
        <row r="5725">
          <cell r="A5725" t="str">
            <v>43316000-1</v>
          </cell>
        </row>
        <row r="5726">
          <cell r="A5726" t="str">
            <v>43320000-2</v>
          </cell>
        </row>
        <row r="5727">
          <cell r="A5727" t="str">
            <v>43321000-9</v>
          </cell>
        </row>
        <row r="5728">
          <cell r="A5728" t="str">
            <v>43322000-6</v>
          </cell>
        </row>
        <row r="5729">
          <cell r="A5729" t="str">
            <v>43323000-3</v>
          </cell>
        </row>
        <row r="5730">
          <cell r="A5730" t="str">
            <v>43324000-0</v>
          </cell>
        </row>
        <row r="5731">
          <cell r="A5731" t="str">
            <v>43324100-1</v>
          </cell>
        </row>
        <row r="5732">
          <cell r="A5732" t="str">
            <v>43325000-7</v>
          </cell>
        </row>
        <row r="5733">
          <cell r="A5733" t="str">
            <v>43325100-8</v>
          </cell>
        </row>
        <row r="5734">
          <cell r="A5734" t="str">
            <v>43327000-1</v>
          </cell>
        </row>
        <row r="5735">
          <cell r="A5735" t="str">
            <v>43328000-8</v>
          </cell>
        </row>
        <row r="5736">
          <cell r="A5736" t="str">
            <v>43328100-9</v>
          </cell>
        </row>
        <row r="5737">
          <cell r="A5737" t="str">
            <v>43329000-5</v>
          </cell>
        </row>
        <row r="5738">
          <cell r="A5738" t="str">
            <v>43400000-7</v>
          </cell>
        </row>
        <row r="5739">
          <cell r="A5739" t="str">
            <v>43410000-0</v>
          </cell>
        </row>
        <row r="5740">
          <cell r="A5740" t="str">
            <v>43411000-7</v>
          </cell>
        </row>
        <row r="5741">
          <cell r="A5741" t="str">
            <v>43412000-4</v>
          </cell>
        </row>
        <row r="5742">
          <cell r="A5742" t="str">
            <v>43413000-1</v>
          </cell>
        </row>
        <row r="5743">
          <cell r="A5743" t="str">
            <v>43413100-2</v>
          </cell>
        </row>
        <row r="5744">
          <cell r="A5744" t="str">
            <v>43414000-8</v>
          </cell>
        </row>
        <row r="5745">
          <cell r="A5745" t="str">
            <v>43414100-9</v>
          </cell>
        </row>
        <row r="5746">
          <cell r="A5746" t="str">
            <v>43415000-5</v>
          </cell>
        </row>
        <row r="5747">
          <cell r="A5747" t="str">
            <v>43420000-3</v>
          </cell>
        </row>
        <row r="5748">
          <cell r="A5748" t="str">
            <v>43500000-8</v>
          </cell>
        </row>
        <row r="5749">
          <cell r="A5749" t="str">
            <v>43600000-9</v>
          </cell>
        </row>
        <row r="5750">
          <cell r="A5750" t="str">
            <v>43610000-2</v>
          </cell>
        </row>
        <row r="5751">
          <cell r="A5751" t="str">
            <v>43611000-9</v>
          </cell>
        </row>
        <row r="5752">
          <cell r="A5752" t="str">
            <v>43611100-0</v>
          </cell>
        </row>
        <row r="5753">
          <cell r="A5753" t="str">
            <v>43611200-1</v>
          </cell>
        </row>
        <row r="5754">
          <cell r="A5754" t="str">
            <v>43611300-2</v>
          </cell>
        </row>
        <row r="5755">
          <cell r="A5755" t="str">
            <v>43611400-3</v>
          </cell>
        </row>
        <row r="5756">
          <cell r="A5756" t="str">
            <v>43611500-4</v>
          </cell>
        </row>
        <row r="5757">
          <cell r="A5757" t="str">
            <v>43611600-5</v>
          </cell>
        </row>
        <row r="5758">
          <cell r="A5758" t="str">
            <v>43611700-6</v>
          </cell>
        </row>
        <row r="5759">
          <cell r="A5759" t="str">
            <v>43612000-6</v>
          </cell>
        </row>
        <row r="5760">
          <cell r="A5760" t="str">
            <v>43612100-7</v>
          </cell>
        </row>
        <row r="5761">
          <cell r="A5761" t="str">
            <v>43612200-8</v>
          </cell>
        </row>
        <row r="5762">
          <cell r="A5762" t="str">
            <v>43612300-9</v>
          </cell>
        </row>
        <row r="5763">
          <cell r="A5763" t="str">
            <v>43612400-0</v>
          </cell>
        </row>
        <row r="5764">
          <cell r="A5764" t="str">
            <v>43612500-1</v>
          </cell>
        </row>
        <row r="5765">
          <cell r="A5765" t="str">
            <v>43612600-2</v>
          </cell>
        </row>
        <row r="5766">
          <cell r="A5766" t="str">
            <v>43612700-3</v>
          </cell>
        </row>
        <row r="5767">
          <cell r="A5767" t="str">
            <v>43612800-4</v>
          </cell>
        </row>
        <row r="5768">
          <cell r="A5768" t="str">
            <v>43613000-3</v>
          </cell>
        </row>
        <row r="5769">
          <cell r="A5769" t="str">
            <v>43613100-4</v>
          </cell>
        </row>
        <row r="5770">
          <cell r="A5770" t="str">
            <v>43613200-5</v>
          </cell>
        </row>
        <row r="5771">
          <cell r="A5771" t="str">
            <v>43614000-0</v>
          </cell>
        </row>
        <row r="5772">
          <cell r="A5772" t="str">
            <v>43620000-5</v>
          </cell>
        </row>
        <row r="5773">
          <cell r="A5773" t="str">
            <v>43630000-8</v>
          </cell>
        </row>
        <row r="5774">
          <cell r="A5774" t="str">
            <v>43640000-1</v>
          </cell>
        </row>
        <row r="5775">
          <cell r="A5775" t="str">
            <v>43700000-0</v>
          </cell>
        </row>
        <row r="5776">
          <cell r="A5776" t="str">
            <v>43710000-3</v>
          </cell>
        </row>
        <row r="5777">
          <cell r="A5777" t="str">
            <v>43711000-0</v>
          </cell>
        </row>
        <row r="5778">
          <cell r="A5778" t="str">
            <v>43720000-6</v>
          </cell>
        </row>
        <row r="5779">
          <cell r="A5779" t="str">
            <v>43721000-3</v>
          </cell>
        </row>
        <row r="5780">
          <cell r="A5780" t="str">
            <v>43800000-1</v>
          </cell>
        </row>
        <row r="5781">
          <cell r="A5781" t="str">
            <v>43810000-4</v>
          </cell>
        </row>
        <row r="5782">
          <cell r="A5782" t="str">
            <v>43811000-1</v>
          </cell>
        </row>
        <row r="5783">
          <cell r="A5783" t="str">
            <v>43812000-8</v>
          </cell>
        </row>
        <row r="5784">
          <cell r="A5784" t="str">
            <v>43820000-7</v>
          </cell>
        </row>
        <row r="5785">
          <cell r="A5785" t="str">
            <v>43830000-0</v>
          </cell>
        </row>
        <row r="5786">
          <cell r="A5786" t="str">
            <v>43840000-3</v>
          </cell>
        </row>
        <row r="5787">
          <cell r="A5787" t="str">
            <v>44100000-1</v>
          </cell>
        </row>
        <row r="5788">
          <cell r="A5788" t="str">
            <v>44110000-4</v>
          </cell>
        </row>
        <row r="5789">
          <cell r="A5789" t="str">
            <v>44111000-1</v>
          </cell>
        </row>
        <row r="5790">
          <cell r="A5790" t="str">
            <v>44111100-2</v>
          </cell>
        </row>
        <row r="5791">
          <cell r="A5791" t="str">
            <v>44111200-3</v>
          </cell>
        </row>
        <row r="5792">
          <cell r="A5792" t="str">
            <v>44111210-6</v>
          </cell>
        </row>
        <row r="5793">
          <cell r="A5793" t="str">
            <v>44111300-4</v>
          </cell>
        </row>
        <row r="5794">
          <cell r="A5794" t="str">
            <v>44111400-5</v>
          </cell>
        </row>
        <row r="5795">
          <cell r="A5795" t="str">
            <v>44111500-6</v>
          </cell>
        </row>
        <row r="5796">
          <cell r="A5796" t="str">
            <v>44111510-9</v>
          </cell>
        </row>
        <row r="5797">
          <cell r="A5797" t="str">
            <v>44111511-6</v>
          </cell>
        </row>
        <row r="5798">
          <cell r="A5798" t="str">
            <v>44111520-2</v>
          </cell>
        </row>
        <row r="5799">
          <cell r="A5799" t="str">
            <v>44111530-5</v>
          </cell>
        </row>
        <row r="5800">
          <cell r="A5800" t="str">
            <v>44111540-8</v>
          </cell>
        </row>
        <row r="5801">
          <cell r="A5801" t="str">
            <v>44111600-7</v>
          </cell>
        </row>
        <row r="5802">
          <cell r="A5802" t="str">
            <v>44111700-8</v>
          </cell>
        </row>
        <row r="5803">
          <cell r="A5803" t="str">
            <v>44111800-9</v>
          </cell>
        </row>
        <row r="5804">
          <cell r="A5804" t="str">
            <v>44111900-0</v>
          </cell>
        </row>
        <row r="5805">
          <cell r="A5805" t="str">
            <v>44112000-8</v>
          </cell>
        </row>
        <row r="5806">
          <cell r="A5806" t="str">
            <v>44112100-9</v>
          </cell>
        </row>
        <row r="5807">
          <cell r="A5807" t="str">
            <v>44112110-2</v>
          </cell>
        </row>
        <row r="5808">
          <cell r="A5808" t="str">
            <v>44112120-5</v>
          </cell>
        </row>
        <row r="5809">
          <cell r="A5809" t="str">
            <v>44112200-0</v>
          </cell>
        </row>
        <row r="5810">
          <cell r="A5810" t="str">
            <v>44112210-3</v>
          </cell>
        </row>
        <row r="5811">
          <cell r="A5811" t="str">
            <v>44112220-6</v>
          </cell>
        </row>
        <row r="5812">
          <cell r="A5812" t="str">
            <v>44112230-9</v>
          </cell>
        </row>
        <row r="5813">
          <cell r="A5813" t="str">
            <v>44112240-2</v>
          </cell>
        </row>
        <row r="5814">
          <cell r="A5814" t="str">
            <v>44112300-1</v>
          </cell>
        </row>
        <row r="5815">
          <cell r="A5815" t="str">
            <v>44112310-4</v>
          </cell>
        </row>
        <row r="5816">
          <cell r="A5816" t="str">
            <v>44112400-2</v>
          </cell>
        </row>
        <row r="5817">
          <cell r="A5817" t="str">
            <v>44112410-5</v>
          </cell>
        </row>
        <row r="5818">
          <cell r="A5818" t="str">
            <v>44112420-8</v>
          </cell>
        </row>
        <row r="5819">
          <cell r="A5819" t="str">
            <v>44112430-1</v>
          </cell>
        </row>
        <row r="5820">
          <cell r="A5820" t="str">
            <v>44112500-3</v>
          </cell>
        </row>
        <row r="5821">
          <cell r="A5821" t="str">
            <v>44112510-6</v>
          </cell>
        </row>
        <row r="5822">
          <cell r="A5822" t="str">
            <v>44112600-4</v>
          </cell>
        </row>
        <row r="5823">
          <cell r="A5823" t="str">
            <v>44112700-5</v>
          </cell>
        </row>
        <row r="5824">
          <cell r="A5824" t="str">
            <v>44113000-5</v>
          </cell>
        </row>
        <row r="5825">
          <cell r="A5825" t="str">
            <v>44113100-6</v>
          </cell>
        </row>
        <row r="5826">
          <cell r="A5826" t="str">
            <v>44113120-2</v>
          </cell>
        </row>
        <row r="5827">
          <cell r="A5827" t="str">
            <v>44113130-5</v>
          </cell>
        </row>
        <row r="5828">
          <cell r="A5828" t="str">
            <v>44113140-8</v>
          </cell>
        </row>
        <row r="5829">
          <cell r="A5829" t="str">
            <v>44113200-7</v>
          </cell>
        </row>
        <row r="5830">
          <cell r="A5830" t="str">
            <v>44113300-8</v>
          </cell>
        </row>
        <row r="5831">
          <cell r="A5831" t="str">
            <v>44113310-1</v>
          </cell>
        </row>
        <row r="5832">
          <cell r="A5832" t="str">
            <v>44113320-4</v>
          </cell>
        </row>
        <row r="5833">
          <cell r="A5833" t="str">
            <v>44113330-7</v>
          </cell>
        </row>
        <row r="5834">
          <cell r="A5834" t="str">
            <v>44113500-0</v>
          </cell>
        </row>
        <row r="5835">
          <cell r="A5835" t="str">
            <v>44113600-1</v>
          </cell>
        </row>
        <row r="5836">
          <cell r="A5836" t="str">
            <v>44113610-4</v>
          </cell>
        </row>
        <row r="5837">
          <cell r="A5837" t="str">
            <v>44113620-7</v>
          </cell>
        </row>
        <row r="5838">
          <cell r="A5838" t="str">
            <v>44113700-2</v>
          </cell>
        </row>
        <row r="5839">
          <cell r="A5839" t="str">
            <v>44113800-3</v>
          </cell>
        </row>
        <row r="5840">
          <cell r="A5840" t="str">
            <v>44113810-6</v>
          </cell>
        </row>
        <row r="5841">
          <cell r="A5841" t="str">
            <v>44113900-4</v>
          </cell>
        </row>
        <row r="5842">
          <cell r="A5842" t="str">
            <v>44113910-7</v>
          </cell>
        </row>
        <row r="5843">
          <cell r="A5843" t="str">
            <v>44114000-2</v>
          </cell>
        </row>
        <row r="5844">
          <cell r="A5844" t="str">
            <v>44114100-3</v>
          </cell>
        </row>
        <row r="5845">
          <cell r="A5845" t="str">
            <v>44114200-4</v>
          </cell>
        </row>
        <row r="5846">
          <cell r="A5846" t="str">
            <v>44114210-7</v>
          </cell>
        </row>
        <row r="5847">
          <cell r="A5847" t="str">
            <v>44114220-0</v>
          </cell>
        </row>
        <row r="5848">
          <cell r="A5848" t="str">
            <v>44114250-9</v>
          </cell>
        </row>
        <row r="5849">
          <cell r="A5849" t="str">
            <v>44115000-9</v>
          </cell>
        </row>
        <row r="5850">
          <cell r="A5850" t="str">
            <v>44115100-0</v>
          </cell>
        </row>
        <row r="5851">
          <cell r="A5851" t="str">
            <v>44115200-1</v>
          </cell>
        </row>
        <row r="5852">
          <cell r="A5852" t="str">
            <v>44115210-4</v>
          </cell>
        </row>
        <row r="5853">
          <cell r="A5853" t="str">
            <v>44115220-7</v>
          </cell>
        </row>
        <row r="5854">
          <cell r="A5854" t="str">
            <v>44115310-5</v>
          </cell>
        </row>
        <row r="5855">
          <cell r="A5855" t="str">
            <v>44115400-3</v>
          </cell>
        </row>
        <row r="5856">
          <cell r="A5856" t="str">
            <v>44115500-4</v>
          </cell>
        </row>
        <row r="5857">
          <cell r="A5857" t="str">
            <v>44115600-5</v>
          </cell>
        </row>
        <row r="5858">
          <cell r="A5858" t="str">
            <v>44115700-6</v>
          </cell>
        </row>
        <row r="5859">
          <cell r="A5859" t="str">
            <v>44115710-9</v>
          </cell>
        </row>
        <row r="5860">
          <cell r="A5860" t="str">
            <v>44115800-7</v>
          </cell>
        </row>
        <row r="5861">
          <cell r="A5861" t="str">
            <v>44115810-0</v>
          </cell>
        </row>
        <row r="5862">
          <cell r="A5862" t="str">
            <v>44115811-7</v>
          </cell>
        </row>
        <row r="5863">
          <cell r="A5863" t="str">
            <v>44115900-8</v>
          </cell>
        </row>
        <row r="5864">
          <cell r="A5864" t="str">
            <v>44130000-0</v>
          </cell>
        </row>
        <row r="5865">
          <cell r="A5865" t="str">
            <v>44131000-7</v>
          </cell>
        </row>
        <row r="5866">
          <cell r="A5866" t="str">
            <v>44132000-4</v>
          </cell>
        </row>
        <row r="5867">
          <cell r="A5867" t="str">
            <v>44133000-1</v>
          </cell>
        </row>
        <row r="5868">
          <cell r="A5868" t="str">
            <v>44134000-8</v>
          </cell>
        </row>
        <row r="5869">
          <cell r="A5869" t="str">
            <v>44140000-3</v>
          </cell>
        </row>
        <row r="5870">
          <cell r="A5870" t="str">
            <v>44141000-0</v>
          </cell>
        </row>
        <row r="5871">
          <cell r="A5871" t="str">
            <v>44141100-1</v>
          </cell>
        </row>
        <row r="5872">
          <cell r="A5872" t="str">
            <v>44142000-7</v>
          </cell>
        </row>
        <row r="5873">
          <cell r="A5873" t="str">
            <v>44143000-4</v>
          </cell>
        </row>
        <row r="5874">
          <cell r="A5874" t="str">
            <v>44144000-1</v>
          </cell>
        </row>
        <row r="5875">
          <cell r="A5875" t="str">
            <v>44160000-9</v>
          </cell>
        </row>
        <row r="5876">
          <cell r="A5876" t="str">
            <v>44161000-6</v>
          </cell>
        </row>
        <row r="5877">
          <cell r="A5877" t="str">
            <v>44161100-7</v>
          </cell>
        </row>
        <row r="5878">
          <cell r="A5878" t="str">
            <v>44161110-0</v>
          </cell>
        </row>
        <row r="5879">
          <cell r="A5879" t="str">
            <v>44161200-8</v>
          </cell>
        </row>
        <row r="5880">
          <cell r="A5880" t="str">
            <v>44161400-0</v>
          </cell>
        </row>
        <row r="5881">
          <cell r="A5881" t="str">
            <v>44161410-3</v>
          </cell>
        </row>
        <row r="5882">
          <cell r="A5882" t="str">
            <v>44161500-1</v>
          </cell>
        </row>
        <row r="5883">
          <cell r="A5883" t="str">
            <v>44161600-2</v>
          </cell>
        </row>
        <row r="5884">
          <cell r="A5884" t="str">
            <v>44161700-3</v>
          </cell>
        </row>
        <row r="5885">
          <cell r="A5885" t="str">
            <v>44161710-6</v>
          </cell>
        </row>
        <row r="5886">
          <cell r="A5886" t="str">
            <v>44161720-9</v>
          </cell>
        </row>
        <row r="5887">
          <cell r="A5887" t="str">
            <v>44161730-2</v>
          </cell>
        </row>
        <row r="5888">
          <cell r="A5888" t="str">
            <v>44162000-3</v>
          </cell>
        </row>
        <row r="5889">
          <cell r="A5889" t="str">
            <v>44162100-4</v>
          </cell>
        </row>
        <row r="5890">
          <cell r="A5890" t="str">
            <v>44162200-5</v>
          </cell>
        </row>
        <row r="5891">
          <cell r="A5891" t="str">
            <v>44162300-6</v>
          </cell>
        </row>
        <row r="5892">
          <cell r="A5892" t="str">
            <v>44162400-7</v>
          </cell>
        </row>
        <row r="5893">
          <cell r="A5893" t="str">
            <v>44162500-8</v>
          </cell>
        </row>
        <row r="5894">
          <cell r="A5894" t="str">
            <v>44163000-0</v>
          </cell>
        </row>
        <row r="5895">
          <cell r="A5895" t="str">
            <v>44163100-1</v>
          </cell>
        </row>
        <row r="5896">
          <cell r="A5896" t="str">
            <v>44163110-4</v>
          </cell>
        </row>
        <row r="5897">
          <cell r="A5897" t="str">
            <v>44163111-1</v>
          </cell>
        </row>
        <row r="5898">
          <cell r="A5898" t="str">
            <v>44163112-8</v>
          </cell>
        </row>
        <row r="5899">
          <cell r="A5899" t="str">
            <v>44163120-7</v>
          </cell>
        </row>
        <row r="5900">
          <cell r="A5900" t="str">
            <v>44163121-4</v>
          </cell>
        </row>
        <row r="5901">
          <cell r="A5901" t="str">
            <v>44163130-0</v>
          </cell>
        </row>
        <row r="5902">
          <cell r="A5902" t="str">
            <v>44163140-3</v>
          </cell>
        </row>
        <row r="5903">
          <cell r="A5903" t="str">
            <v>44163150-6</v>
          </cell>
        </row>
        <row r="5904">
          <cell r="A5904" t="str">
            <v>44163160-9</v>
          </cell>
        </row>
        <row r="5905">
          <cell r="A5905" t="str">
            <v>44163200-2</v>
          </cell>
        </row>
        <row r="5906">
          <cell r="A5906" t="str">
            <v>44163210-5</v>
          </cell>
        </row>
        <row r="5907">
          <cell r="A5907" t="str">
            <v>44163230-1</v>
          </cell>
        </row>
        <row r="5908">
          <cell r="A5908" t="str">
            <v>44163240-4</v>
          </cell>
        </row>
        <row r="5909">
          <cell r="A5909" t="str">
            <v>44163241-1</v>
          </cell>
        </row>
        <row r="5910">
          <cell r="A5910" t="str">
            <v>44164000-7</v>
          </cell>
        </row>
        <row r="5911">
          <cell r="A5911" t="str">
            <v>44164100-8</v>
          </cell>
        </row>
        <row r="5912">
          <cell r="A5912" t="str">
            <v>44164200-9</v>
          </cell>
        </row>
        <row r="5913">
          <cell r="A5913" t="str">
            <v>44164300-0</v>
          </cell>
        </row>
        <row r="5914">
          <cell r="A5914" t="str">
            <v>44164310-3</v>
          </cell>
        </row>
        <row r="5915">
          <cell r="A5915" t="str">
            <v>44165000-4</v>
          </cell>
        </row>
        <row r="5916">
          <cell r="A5916" t="str">
            <v>44165100-5</v>
          </cell>
        </row>
        <row r="5917">
          <cell r="A5917" t="str">
            <v>44165110-8</v>
          </cell>
        </row>
        <row r="5918">
          <cell r="A5918" t="str">
            <v>44165200-6</v>
          </cell>
        </row>
        <row r="5919">
          <cell r="A5919" t="str">
            <v>44165210-9</v>
          </cell>
        </row>
        <row r="5920">
          <cell r="A5920" t="str">
            <v>44165300-7</v>
          </cell>
        </row>
        <row r="5921">
          <cell r="A5921" t="str">
            <v>44166000-1</v>
          </cell>
        </row>
        <row r="5922">
          <cell r="A5922" t="str">
            <v>44167000-8</v>
          </cell>
        </row>
        <row r="5923">
          <cell r="A5923" t="str">
            <v>44167100-9</v>
          </cell>
        </row>
        <row r="5924">
          <cell r="A5924" t="str">
            <v>44167110-2</v>
          </cell>
        </row>
        <row r="5925">
          <cell r="A5925" t="str">
            <v>44167111-9</v>
          </cell>
        </row>
        <row r="5926">
          <cell r="A5926" t="str">
            <v>44167200-0</v>
          </cell>
        </row>
        <row r="5927">
          <cell r="A5927" t="str">
            <v>44167300-1</v>
          </cell>
        </row>
        <row r="5928">
          <cell r="A5928" t="str">
            <v>44167400-2</v>
          </cell>
        </row>
        <row r="5929">
          <cell r="A5929" t="str">
            <v>44170000-2</v>
          </cell>
        </row>
        <row r="5930">
          <cell r="A5930" t="str">
            <v>44171000-9</v>
          </cell>
        </row>
        <row r="5931">
          <cell r="A5931" t="str">
            <v>44172000-6</v>
          </cell>
        </row>
        <row r="5932">
          <cell r="A5932" t="str">
            <v>44173000-3</v>
          </cell>
        </row>
        <row r="5933">
          <cell r="A5933" t="str">
            <v>44174000-0</v>
          </cell>
        </row>
        <row r="5934">
          <cell r="A5934" t="str">
            <v>44175000-7</v>
          </cell>
        </row>
        <row r="5935">
          <cell r="A5935" t="str">
            <v>44176000-4</v>
          </cell>
        </row>
        <row r="5936">
          <cell r="A5936" t="str">
            <v>44190000-8</v>
          </cell>
        </row>
        <row r="5937">
          <cell r="A5937" t="str">
            <v>44191000-5</v>
          </cell>
        </row>
        <row r="5938">
          <cell r="A5938" t="str">
            <v>44191100-6</v>
          </cell>
        </row>
        <row r="5939">
          <cell r="A5939" t="str">
            <v>44191200-7</v>
          </cell>
        </row>
        <row r="5940">
          <cell r="A5940" t="str">
            <v>44191300-8</v>
          </cell>
        </row>
        <row r="5941">
          <cell r="A5941" t="str">
            <v>44191400-9</v>
          </cell>
        </row>
        <row r="5942">
          <cell r="A5942" t="str">
            <v>44191500-0</v>
          </cell>
        </row>
        <row r="5943">
          <cell r="A5943" t="str">
            <v>44191600-1</v>
          </cell>
        </row>
        <row r="5944">
          <cell r="A5944" t="str">
            <v>44192000-2</v>
          </cell>
        </row>
        <row r="5945">
          <cell r="A5945" t="str">
            <v>44192100-3</v>
          </cell>
        </row>
        <row r="5946">
          <cell r="A5946" t="str">
            <v>44192200-4</v>
          </cell>
        </row>
        <row r="5947">
          <cell r="A5947" t="str">
            <v>44200000-2</v>
          </cell>
        </row>
        <row r="5948">
          <cell r="A5948" t="str">
            <v>44210000-5</v>
          </cell>
        </row>
        <row r="5949">
          <cell r="A5949" t="str">
            <v>44211000-2</v>
          </cell>
        </row>
        <row r="5950">
          <cell r="A5950" t="str">
            <v>44211100-3</v>
          </cell>
        </row>
        <row r="5951">
          <cell r="A5951" t="str">
            <v>44211110-6</v>
          </cell>
        </row>
        <row r="5952">
          <cell r="A5952" t="str">
            <v>44211200-4</v>
          </cell>
        </row>
        <row r="5953">
          <cell r="A5953" t="str">
            <v>44211300-5</v>
          </cell>
        </row>
        <row r="5954">
          <cell r="A5954" t="str">
            <v>44211400-6</v>
          </cell>
        </row>
        <row r="5955">
          <cell r="A5955" t="str">
            <v>44211500-7</v>
          </cell>
        </row>
        <row r="5956">
          <cell r="A5956" t="str">
            <v>44212000-9</v>
          </cell>
        </row>
        <row r="5957">
          <cell r="A5957" t="str">
            <v>44212100-0</v>
          </cell>
        </row>
        <row r="5958">
          <cell r="A5958" t="str">
            <v>44212110-3</v>
          </cell>
        </row>
        <row r="5959">
          <cell r="A5959" t="str">
            <v>44212120-6</v>
          </cell>
        </row>
        <row r="5960">
          <cell r="A5960" t="str">
            <v>44212200-1</v>
          </cell>
        </row>
        <row r="5961">
          <cell r="A5961" t="str">
            <v>44212210-4</v>
          </cell>
        </row>
        <row r="5962">
          <cell r="A5962" t="str">
            <v>44212211-1</v>
          </cell>
        </row>
        <row r="5963">
          <cell r="A5963" t="str">
            <v>44212212-8</v>
          </cell>
        </row>
        <row r="5964">
          <cell r="A5964" t="str">
            <v>44212220-7</v>
          </cell>
        </row>
        <row r="5965">
          <cell r="A5965" t="str">
            <v>44212221-4</v>
          </cell>
        </row>
        <row r="5966">
          <cell r="A5966" t="str">
            <v>44212222-1</v>
          </cell>
        </row>
        <row r="5967">
          <cell r="A5967" t="str">
            <v>44212223-8</v>
          </cell>
        </row>
        <row r="5968">
          <cell r="A5968" t="str">
            <v>44212224-5</v>
          </cell>
        </row>
        <row r="5969">
          <cell r="A5969" t="str">
            <v>44212225-2</v>
          </cell>
        </row>
        <row r="5970">
          <cell r="A5970" t="str">
            <v>44212226-9</v>
          </cell>
        </row>
        <row r="5971">
          <cell r="A5971" t="str">
            <v>44212227-6</v>
          </cell>
        </row>
        <row r="5972">
          <cell r="A5972" t="str">
            <v>44212230-0</v>
          </cell>
        </row>
        <row r="5973">
          <cell r="A5973" t="str">
            <v>44212233-1</v>
          </cell>
        </row>
        <row r="5974">
          <cell r="A5974" t="str">
            <v>44212240-3</v>
          </cell>
        </row>
        <row r="5975">
          <cell r="A5975" t="str">
            <v>44212250-6</v>
          </cell>
        </row>
        <row r="5976">
          <cell r="A5976" t="str">
            <v>44212260-9</v>
          </cell>
        </row>
        <row r="5977">
          <cell r="A5977" t="str">
            <v>44212261-6</v>
          </cell>
        </row>
        <row r="5978">
          <cell r="A5978" t="str">
            <v>44212262-3</v>
          </cell>
        </row>
        <row r="5979">
          <cell r="A5979" t="str">
            <v>44212263-0</v>
          </cell>
        </row>
        <row r="5980">
          <cell r="A5980" t="str">
            <v>44212300-2</v>
          </cell>
        </row>
        <row r="5981">
          <cell r="A5981" t="str">
            <v>44212310-5</v>
          </cell>
        </row>
        <row r="5982">
          <cell r="A5982" t="str">
            <v>44212311-2</v>
          </cell>
        </row>
        <row r="5983">
          <cell r="A5983" t="str">
            <v>44212312-9</v>
          </cell>
        </row>
        <row r="5984">
          <cell r="A5984" t="str">
            <v>44212313-6</v>
          </cell>
        </row>
        <row r="5985">
          <cell r="A5985" t="str">
            <v>44212314-3</v>
          </cell>
        </row>
        <row r="5986">
          <cell r="A5986" t="str">
            <v>44212315-0</v>
          </cell>
        </row>
        <row r="5987">
          <cell r="A5987" t="str">
            <v>44212316-7</v>
          </cell>
        </row>
        <row r="5988">
          <cell r="A5988" t="str">
            <v>44212317-4</v>
          </cell>
        </row>
        <row r="5989">
          <cell r="A5989" t="str">
            <v>44212318-1</v>
          </cell>
        </row>
        <row r="5990">
          <cell r="A5990" t="str">
            <v>44212320-8</v>
          </cell>
        </row>
        <row r="5991">
          <cell r="A5991" t="str">
            <v>44212321-5</v>
          </cell>
        </row>
        <row r="5992">
          <cell r="A5992" t="str">
            <v>44212322-2</v>
          </cell>
        </row>
        <row r="5993">
          <cell r="A5993" t="str">
            <v>44212329-1</v>
          </cell>
        </row>
        <row r="5994">
          <cell r="A5994" t="str">
            <v>44212380-6</v>
          </cell>
        </row>
        <row r="5995">
          <cell r="A5995" t="str">
            <v>44212381-3</v>
          </cell>
        </row>
        <row r="5996">
          <cell r="A5996" t="str">
            <v>44212382-0</v>
          </cell>
        </row>
        <row r="5997">
          <cell r="A5997" t="str">
            <v>44212383-7</v>
          </cell>
        </row>
        <row r="5998">
          <cell r="A5998" t="str">
            <v>44212390-9</v>
          </cell>
        </row>
        <row r="5999">
          <cell r="A5999" t="str">
            <v>44212391-6</v>
          </cell>
        </row>
        <row r="6000">
          <cell r="A6000" t="str">
            <v>44212400-3</v>
          </cell>
        </row>
        <row r="6001">
          <cell r="A6001" t="str">
            <v>44212410-6</v>
          </cell>
        </row>
        <row r="6002">
          <cell r="A6002" t="str">
            <v>44212500-4</v>
          </cell>
        </row>
        <row r="6003">
          <cell r="A6003" t="str">
            <v>44212510-7</v>
          </cell>
        </row>
        <row r="6004">
          <cell r="A6004" t="str">
            <v>44212520-0</v>
          </cell>
        </row>
        <row r="6005">
          <cell r="A6005" t="str">
            <v>44220000-8</v>
          </cell>
        </row>
        <row r="6006">
          <cell r="A6006" t="str">
            <v>44221000-5</v>
          </cell>
        </row>
        <row r="6007">
          <cell r="A6007" t="str">
            <v>44221100-6</v>
          </cell>
        </row>
        <row r="6008">
          <cell r="A6008" t="str">
            <v>44221110-9</v>
          </cell>
        </row>
        <row r="6009">
          <cell r="A6009" t="str">
            <v>44221111-6</v>
          </cell>
        </row>
        <row r="6010">
          <cell r="A6010" t="str">
            <v>44221120-2</v>
          </cell>
        </row>
        <row r="6011">
          <cell r="A6011" t="str">
            <v>44221200-7</v>
          </cell>
        </row>
        <row r="6012">
          <cell r="A6012" t="str">
            <v>44221210-0</v>
          </cell>
        </row>
        <row r="6013">
          <cell r="A6013" t="str">
            <v>44221211-7</v>
          </cell>
        </row>
        <row r="6014">
          <cell r="A6014" t="str">
            <v>44221212-4</v>
          </cell>
        </row>
        <row r="6015">
          <cell r="A6015" t="str">
            <v>44221213-1</v>
          </cell>
        </row>
        <row r="6016">
          <cell r="A6016" t="str">
            <v>44221220-3</v>
          </cell>
        </row>
        <row r="6017">
          <cell r="A6017" t="str">
            <v>44221230-6</v>
          </cell>
        </row>
        <row r="6018">
          <cell r="A6018" t="str">
            <v>44221240-9</v>
          </cell>
        </row>
        <row r="6019">
          <cell r="A6019" t="str">
            <v>44221300-8</v>
          </cell>
        </row>
        <row r="6020">
          <cell r="A6020" t="str">
            <v>44221310-1</v>
          </cell>
        </row>
        <row r="6021">
          <cell r="A6021" t="str">
            <v>44221400-9</v>
          </cell>
        </row>
        <row r="6022">
          <cell r="A6022" t="str">
            <v>44221500-0</v>
          </cell>
        </row>
        <row r="6023">
          <cell r="A6023" t="str">
            <v>44230000-1</v>
          </cell>
        </row>
        <row r="6024">
          <cell r="A6024" t="str">
            <v>44231000-8</v>
          </cell>
        </row>
        <row r="6025">
          <cell r="A6025" t="str">
            <v>44232000-5</v>
          </cell>
        </row>
        <row r="6026">
          <cell r="A6026" t="str">
            <v>44233000-2</v>
          </cell>
        </row>
        <row r="6027">
          <cell r="A6027" t="str">
            <v>44300000-3</v>
          </cell>
        </row>
        <row r="6028">
          <cell r="A6028" t="str">
            <v>44310000-6</v>
          </cell>
        </row>
        <row r="6029">
          <cell r="A6029" t="str">
            <v>44311000-3</v>
          </cell>
        </row>
        <row r="6030">
          <cell r="A6030" t="str">
            <v>44312000-0</v>
          </cell>
        </row>
        <row r="6031">
          <cell r="A6031" t="str">
            <v>44312300-3</v>
          </cell>
        </row>
        <row r="6032">
          <cell r="A6032" t="str">
            <v>44313000-7</v>
          </cell>
        </row>
        <row r="6033">
          <cell r="A6033" t="str">
            <v>44313100-8</v>
          </cell>
        </row>
        <row r="6034">
          <cell r="A6034" t="str">
            <v>44313200-9</v>
          </cell>
        </row>
        <row r="6035">
          <cell r="A6035" t="str">
            <v>44315000-1</v>
          </cell>
        </row>
        <row r="6036">
          <cell r="A6036" t="str">
            <v>44315100-2</v>
          </cell>
        </row>
        <row r="6037">
          <cell r="A6037" t="str">
            <v>44315200-3</v>
          </cell>
        </row>
        <row r="6038">
          <cell r="A6038" t="str">
            <v>44315300-4</v>
          </cell>
        </row>
        <row r="6039">
          <cell r="A6039" t="str">
            <v>44315310-7</v>
          </cell>
        </row>
        <row r="6040">
          <cell r="A6040" t="str">
            <v>44315320-0</v>
          </cell>
        </row>
        <row r="6041">
          <cell r="A6041" t="str">
            <v>44316000-8</v>
          </cell>
        </row>
        <row r="6042">
          <cell r="A6042" t="str">
            <v>44316100-9</v>
          </cell>
        </row>
        <row r="6043">
          <cell r="A6043" t="str">
            <v>44316200-0</v>
          </cell>
        </row>
        <row r="6044">
          <cell r="A6044" t="str">
            <v>44316300-1</v>
          </cell>
        </row>
        <row r="6045">
          <cell r="A6045" t="str">
            <v>44316400-2</v>
          </cell>
        </row>
        <row r="6046">
          <cell r="A6046" t="str">
            <v>44316500-3</v>
          </cell>
        </row>
        <row r="6047">
          <cell r="A6047" t="str">
            <v>44316510-6</v>
          </cell>
        </row>
        <row r="6048">
          <cell r="A6048" t="str">
            <v>44317000-5</v>
          </cell>
        </row>
        <row r="6049">
          <cell r="A6049" t="str">
            <v>44318000-2</v>
          </cell>
        </row>
        <row r="6050">
          <cell r="A6050" t="str">
            <v>44320000-9</v>
          </cell>
        </row>
        <row r="6051">
          <cell r="A6051" t="str">
            <v>44321000-6</v>
          </cell>
        </row>
        <row r="6052">
          <cell r="A6052" t="str">
            <v>44322000-3</v>
          </cell>
        </row>
        <row r="6053">
          <cell r="A6053" t="str">
            <v>44322100-4</v>
          </cell>
        </row>
        <row r="6054">
          <cell r="A6054" t="str">
            <v>44322200-5</v>
          </cell>
        </row>
        <row r="6055">
          <cell r="A6055" t="str">
            <v>44322300-6</v>
          </cell>
        </row>
        <row r="6056">
          <cell r="A6056" t="str">
            <v>44322400-7</v>
          </cell>
        </row>
        <row r="6057">
          <cell r="A6057" t="str">
            <v>44330000-2</v>
          </cell>
        </row>
        <row r="6058">
          <cell r="A6058" t="str">
            <v>44331000-9</v>
          </cell>
        </row>
        <row r="6059">
          <cell r="A6059" t="str">
            <v>44332000-6</v>
          </cell>
        </row>
        <row r="6060">
          <cell r="A6060" t="str">
            <v>44333000-3</v>
          </cell>
        </row>
        <row r="6061">
          <cell r="A6061" t="str">
            <v>44334000-0</v>
          </cell>
        </row>
        <row r="6062">
          <cell r="A6062" t="str">
            <v>44400000-4</v>
          </cell>
        </row>
        <row r="6063">
          <cell r="A6063" t="str">
            <v>44410000-7</v>
          </cell>
        </row>
        <row r="6064">
          <cell r="A6064" t="str">
            <v>44411000-4</v>
          </cell>
        </row>
        <row r="6065">
          <cell r="A6065" t="str">
            <v>44411100-5</v>
          </cell>
        </row>
        <row r="6066">
          <cell r="A6066" t="str">
            <v>44411200-6</v>
          </cell>
        </row>
        <row r="6067">
          <cell r="A6067" t="str">
            <v>44411300-7</v>
          </cell>
        </row>
        <row r="6068">
          <cell r="A6068" t="str">
            <v>44411400-8</v>
          </cell>
        </row>
        <row r="6069">
          <cell r="A6069" t="str">
            <v>44411600-0</v>
          </cell>
        </row>
        <row r="6070">
          <cell r="A6070" t="str">
            <v>44411700-1</v>
          </cell>
        </row>
        <row r="6071">
          <cell r="A6071" t="str">
            <v>44411710-4</v>
          </cell>
        </row>
        <row r="6072">
          <cell r="A6072" t="str">
            <v>44411720-7</v>
          </cell>
        </row>
        <row r="6073">
          <cell r="A6073" t="str">
            <v>44411740-3</v>
          </cell>
        </row>
        <row r="6074">
          <cell r="A6074" t="str">
            <v>44411750-6</v>
          </cell>
        </row>
        <row r="6075">
          <cell r="A6075" t="str">
            <v>44411800-2</v>
          </cell>
        </row>
        <row r="6076">
          <cell r="A6076" t="str">
            <v>44420000-0</v>
          </cell>
        </row>
        <row r="6077">
          <cell r="A6077" t="str">
            <v>44421000-7</v>
          </cell>
        </row>
        <row r="6078">
          <cell r="A6078" t="str">
            <v>44421300-0</v>
          </cell>
        </row>
        <row r="6079">
          <cell r="A6079" t="str">
            <v>44421500-2</v>
          </cell>
        </row>
        <row r="6080">
          <cell r="A6080" t="str">
            <v>44421600-3</v>
          </cell>
        </row>
        <row r="6081">
          <cell r="A6081" t="str">
            <v>44421700-4</v>
          </cell>
        </row>
        <row r="6082">
          <cell r="A6082" t="str">
            <v>44421710-7</v>
          </cell>
        </row>
        <row r="6083">
          <cell r="A6083" t="str">
            <v>44421720-0</v>
          </cell>
        </row>
        <row r="6084">
          <cell r="A6084" t="str">
            <v>44421721-7</v>
          </cell>
        </row>
        <row r="6085">
          <cell r="A6085" t="str">
            <v>44421722-4</v>
          </cell>
        </row>
        <row r="6086">
          <cell r="A6086" t="str">
            <v>44421780-8</v>
          </cell>
        </row>
        <row r="6087">
          <cell r="A6087" t="str">
            <v>44421790-1</v>
          </cell>
        </row>
        <row r="6088">
          <cell r="A6088" t="str">
            <v>44422000-4</v>
          </cell>
        </row>
        <row r="6089">
          <cell r="A6089" t="str">
            <v>44423000-1</v>
          </cell>
        </row>
        <row r="6090">
          <cell r="A6090" t="str">
            <v>44423100-2</v>
          </cell>
        </row>
        <row r="6091">
          <cell r="A6091" t="str">
            <v>44423200-3</v>
          </cell>
        </row>
        <row r="6092">
          <cell r="A6092" t="str">
            <v>44423220-9</v>
          </cell>
        </row>
        <row r="6093">
          <cell r="A6093" t="str">
            <v>44423230-2</v>
          </cell>
        </row>
        <row r="6094">
          <cell r="A6094" t="str">
            <v>44423300-4</v>
          </cell>
        </row>
        <row r="6095">
          <cell r="A6095" t="str">
            <v>44423330-3</v>
          </cell>
        </row>
        <row r="6096">
          <cell r="A6096" t="str">
            <v>44423340-6</v>
          </cell>
        </row>
        <row r="6097">
          <cell r="A6097" t="str">
            <v>44423400-5</v>
          </cell>
        </row>
        <row r="6098">
          <cell r="A6098" t="str">
            <v>44423450-0</v>
          </cell>
        </row>
        <row r="6099">
          <cell r="A6099" t="str">
            <v>44423460-3</v>
          </cell>
        </row>
        <row r="6100">
          <cell r="A6100" t="str">
            <v>44423700-8</v>
          </cell>
        </row>
        <row r="6101">
          <cell r="A6101" t="str">
            <v>44423710-1</v>
          </cell>
        </row>
        <row r="6102">
          <cell r="A6102" t="str">
            <v>44423720-4</v>
          </cell>
        </row>
        <row r="6103">
          <cell r="A6103" t="str">
            <v>44423730-7</v>
          </cell>
        </row>
        <row r="6104">
          <cell r="A6104" t="str">
            <v>44423740-0</v>
          </cell>
        </row>
        <row r="6105">
          <cell r="A6105" t="str">
            <v>44423750-3</v>
          </cell>
        </row>
        <row r="6106">
          <cell r="A6106" t="str">
            <v>44423760-6</v>
          </cell>
        </row>
        <row r="6107">
          <cell r="A6107" t="str">
            <v>44423790-5</v>
          </cell>
        </row>
        <row r="6108">
          <cell r="A6108" t="str">
            <v>44423800-9</v>
          </cell>
        </row>
        <row r="6109">
          <cell r="A6109" t="str">
            <v>44423810-2</v>
          </cell>
        </row>
        <row r="6110">
          <cell r="A6110" t="str">
            <v>44423850-4</v>
          </cell>
        </row>
        <row r="6111">
          <cell r="A6111" t="str">
            <v>44423900-0</v>
          </cell>
        </row>
        <row r="6112">
          <cell r="A6112" t="str">
            <v>44424000-8</v>
          </cell>
        </row>
        <row r="6113">
          <cell r="A6113" t="str">
            <v>44424100-9</v>
          </cell>
        </row>
        <row r="6114">
          <cell r="A6114" t="str">
            <v>44424200-0</v>
          </cell>
        </row>
        <row r="6115">
          <cell r="A6115" t="str">
            <v>44424300-1</v>
          </cell>
        </row>
        <row r="6116">
          <cell r="A6116" t="str">
            <v>44425000-5</v>
          </cell>
        </row>
        <row r="6117">
          <cell r="A6117" t="str">
            <v>44425100-6</v>
          </cell>
        </row>
        <row r="6118">
          <cell r="A6118" t="str">
            <v>44425110-9</v>
          </cell>
        </row>
        <row r="6119">
          <cell r="A6119" t="str">
            <v>44425200-7</v>
          </cell>
        </row>
        <row r="6120">
          <cell r="A6120" t="str">
            <v>44425300-8</v>
          </cell>
        </row>
        <row r="6121">
          <cell r="A6121" t="str">
            <v>44425400-9</v>
          </cell>
        </row>
        <row r="6122">
          <cell r="A6122" t="str">
            <v>44425500-0</v>
          </cell>
        </row>
        <row r="6123">
          <cell r="A6123" t="str">
            <v>44430000-3</v>
          </cell>
        </row>
        <row r="6124">
          <cell r="A6124" t="str">
            <v>44431000-0</v>
          </cell>
        </row>
        <row r="6125">
          <cell r="A6125" t="str">
            <v>44440000-6</v>
          </cell>
        </row>
        <row r="6126">
          <cell r="A6126" t="str">
            <v>44441000-3</v>
          </cell>
        </row>
        <row r="6127">
          <cell r="A6127" t="str">
            <v>44442000-0</v>
          </cell>
        </row>
        <row r="6128">
          <cell r="A6128" t="str">
            <v>44450000-9</v>
          </cell>
        </row>
        <row r="6129">
          <cell r="A6129" t="str">
            <v>44451000-6</v>
          </cell>
        </row>
        <row r="6130">
          <cell r="A6130" t="str">
            <v>44452000-3</v>
          </cell>
        </row>
        <row r="6131">
          <cell r="A6131" t="str">
            <v>44460000-2</v>
          </cell>
        </row>
        <row r="6132">
          <cell r="A6132" t="str">
            <v>44461000-9</v>
          </cell>
        </row>
        <row r="6133">
          <cell r="A6133" t="str">
            <v>44461100-0</v>
          </cell>
        </row>
        <row r="6134">
          <cell r="A6134" t="str">
            <v>44462000-6</v>
          </cell>
        </row>
        <row r="6135">
          <cell r="A6135" t="str">
            <v>44464000-0</v>
          </cell>
        </row>
        <row r="6136">
          <cell r="A6136" t="str">
            <v>44470000-5</v>
          </cell>
        </row>
        <row r="6137">
          <cell r="A6137" t="str">
            <v>44480000-8</v>
          </cell>
        </row>
        <row r="6138">
          <cell r="A6138" t="str">
            <v>44481000-5</v>
          </cell>
        </row>
        <row r="6139">
          <cell r="A6139" t="str">
            <v>44481100-6</v>
          </cell>
        </row>
        <row r="6140">
          <cell r="A6140" t="str">
            <v>44482000-2</v>
          </cell>
        </row>
        <row r="6141">
          <cell r="A6141" t="str">
            <v>44482100-3</v>
          </cell>
        </row>
        <row r="6142">
          <cell r="A6142" t="str">
            <v>44482200-4</v>
          </cell>
        </row>
        <row r="6143">
          <cell r="A6143" t="str">
            <v>44500000-5</v>
          </cell>
        </row>
        <row r="6144">
          <cell r="A6144" t="str">
            <v>44510000-8</v>
          </cell>
        </row>
        <row r="6145">
          <cell r="A6145" t="str">
            <v>44511000-5</v>
          </cell>
        </row>
        <row r="6146">
          <cell r="A6146" t="str">
            <v>44511100-6</v>
          </cell>
        </row>
        <row r="6147">
          <cell r="A6147" t="str">
            <v>44511110-9</v>
          </cell>
        </row>
        <row r="6148">
          <cell r="A6148" t="str">
            <v>44511120-2</v>
          </cell>
        </row>
        <row r="6149">
          <cell r="A6149" t="str">
            <v>44511200-7</v>
          </cell>
        </row>
        <row r="6150">
          <cell r="A6150" t="str">
            <v>44511300-8</v>
          </cell>
        </row>
        <row r="6151">
          <cell r="A6151" t="str">
            <v>44511310-1</v>
          </cell>
        </row>
        <row r="6152">
          <cell r="A6152" t="str">
            <v>44511320-4</v>
          </cell>
        </row>
        <row r="6153">
          <cell r="A6153" t="str">
            <v>44511330-7</v>
          </cell>
        </row>
        <row r="6154">
          <cell r="A6154" t="str">
            <v>44511340-0</v>
          </cell>
        </row>
        <row r="6155">
          <cell r="A6155" t="str">
            <v>44511341-7</v>
          </cell>
        </row>
        <row r="6156">
          <cell r="A6156" t="str">
            <v>44511400-9</v>
          </cell>
        </row>
        <row r="6157">
          <cell r="A6157" t="str">
            <v>44511500-0</v>
          </cell>
        </row>
        <row r="6158">
          <cell r="A6158" t="str">
            <v>44511510-3</v>
          </cell>
        </row>
        <row r="6159">
          <cell r="A6159" t="str">
            <v>44512000-2</v>
          </cell>
        </row>
        <row r="6160">
          <cell r="A6160" t="str">
            <v>44512100-3</v>
          </cell>
        </row>
        <row r="6161">
          <cell r="A6161" t="str">
            <v>44512200-4</v>
          </cell>
        </row>
        <row r="6162">
          <cell r="A6162" t="str">
            <v>44512210-7</v>
          </cell>
        </row>
        <row r="6163">
          <cell r="A6163" t="str">
            <v>44512300-5</v>
          </cell>
        </row>
        <row r="6164">
          <cell r="A6164" t="str">
            <v>44512400-6</v>
          </cell>
        </row>
        <row r="6165">
          <cell r="A6165" t="str">
            <v>44512500-7</v>
          </cell>
        </row>
        <row r="6166">
          <cell r="A6166" t="str">
            <v>44512600-8</v>
          </cell>
        </row>
        <row r="6167">
          <cell r="A6167" t="str">
            <v>44512610-1</v>
          </cell>
        </row>
        <row r="6168">
          <cell r="A6168" t="str">
            <v>44512700-9</v>
          </cell>
        </row>
        <row r="6169">
          <cell r="A6169" t="str">
            <v>44512800-0</v>
          </cell>
        </row>
        <row r="6170">
          <cell r="A6170" t="str">
            <v>44512900-1</v>
          </cell>
        </row>
        <row r="6171">
          <cell r="A6171" t="str">
            <v>44512910-4</v>
          </cell>
        </row>
        <row r="6172">
          <cell r="A6172" t="str">
            <v>44512920-7</v>
          </cell>
        </row>
        <row r="6173">
          <cell r="A6173" t="str">
            <v>44512930-0</v>
          </cell>
        </row>
        <row r="6174">
          <cell r="A6174" t="str">
            <v>44512940-3</v>
          </cell>
        </row>
        <row r="6175">
          <cell r="A6175" t="str">
            <v>44513000-9</v>
          </cell>
        </row>
        <row r="6176">
          <cell r="A6176" t="str">
            <v>44514000-6</v>
          </cell>
        </row>
        <row r="6177">
          <cell r="A6177" t="str">
            <v>44514100-7</v>
          </cell>
        </row>
        <row r="6178">
          <cell r="A6178" t="str">
            <v>44514200-8</v>
          </cell>
        </row>
        <row r="6179">
          <cell r="A6179" t="str">
            <v>44520000-1</v>
          </cell>
        </row>
        <row r="6180">
          <cell r="A6180" t="str">
            <v>44521000-8</v>
          </cell>
        </row>
        <row r="6181">
          <cell r="A6181" t="str">
            <v>44521100-9</v>
          </cell>
        </row>
        <row r="6182">
          <cell r="A6182" t="str">
            <v>44521110-2</v>
          </cell>
        </row>
        <row r="6183">
          <cell r="A6183" t="str">
            <v>44521120-5</v>
          </cell>
        </row>
        <row r="6184">
          <cell r="A6184" t="str">
            <v>44521130-8</v>
          </cell>
        </row>
        <row r="6185">
          <cell r="A6185" t="str">
            <v>44521140-1</v>
          </cell>
        </row>
        <row r="6186">
          <cell r="A6186" t="str">
            <v>44521200-0</v>
          </cell>
        </row>
        <row r="6187">
          <cell r="A6187" t="str">
            <v>44521210-3</v>
          </cell>
        </row>
        <row r="6188">
          <cell r="A6188" t="str">
            <v>44522000-5</v>
          </cell>
        </row>
        <row r="6189">
          <cell r="A6189" t="str">
            <v>44522100-6</v>
          </cell>
        </row>
        <row r="6190">
          <cell r="A6190" t="str">
            <v>44522200-7</v>
          </cell>
        </row>
        <row r="6191">
          <cell r="A6191" t="str">
            <v>44522300-8</v>
          </cell>
        </row>
        <row r="6192">
          <cell r="A6192" t="str">
            <v>44522400-9</v>
          </cell>
        </row>
        <row r="6193">
          <cell r="A6193" t="str">
            <v>44523000-2</v>
          </cell>
        </row>
        <row r="6194">
          <cell r="A6194" t="str">
            <v>44523100-3</v>
          </cell>
        </row>
        <row r="6195">
          <cell r="A6195" t="str">
            <v>44523200-4</v>
          </cell>
        </row>
        <row r="6196">
          <cell r="A6196" t="str">
            <v>44523300-5</v>
          </cell>
        </row>
        <row r="6197">
          <cell r="A6197" t="str">
            <v>44530000-4</v>
          </cell>
        </row>
        <row r="6198">
          <cell r="A6198" t="str">
            <v>44531000-1</v>
          </cell>
        </row>
        <row r="6199">
          <cell r="A6199" t="str">
            <v>44531100-2</v>
          </cell>
        </row>
        <row r="6200">
          <cell r="A6200" t="str">
            <v>44531200-3</v>
          </cell>
        </row>
        <row r="6201">
          <cell r="A6201" t="str">
            <v>44531300-4</v>
          </cell>
        </row>
        <row r="6202">
          <cell r="A6202" t="str">
            <v>44531400-5</v>
          </cell>
        </row>
        <row r="6203">
          <cell r="A6203" t="str">
            <v>44531500-6</v>
          </cell>
        </row>
        <row r="6204">
          <cell r="A6204" t="str">
            <v>44531510-9</v>
          </cell>
        </row>
        <row r="6205">
          <cell r="A6205" t="str">
            <v>44531520-2</v>
          </cell>
        </row>
        <row r="6206">
          <cell r="A6206" t="str">
            <v>44531600-7</v>
          </cell>
        </row>
        <row r="6207">
          <cell r="A6207" t="str">
            <v>44531700-8</v>
          </cell>
        </row>
        <row r="6208">
          <cell r="A6208" t="str">
            <v>44532000-8</v>
          </cell>
        </row>
        <row r="6209">
          <cell r="A6209" t="str">
            <v>44532100-9</v>
          </cell>
        </row>
        <row r="6210">
          <cell r="A6210" t="str">
            <v>44532200-0</v>
          </cell>
        </row>
        <row r="6211">
          <cell r="A6211" t="str">
            <v>44532300-1</v>
          </cell>
        </row>
        <row r="6212">
          <cell r="A6212" t="str">
            <v>44532400-2</v>
          </cell>
        </row>
        <row r="6213">
          <cell r="A6213" t="str">
            <v>44533000-5</v>
          </cell>
        </row>
        <row r="6214">
          <cell r="A6214" t="str">
            <v>44540000-7</v>
          </cell>
        </row>
        <row r="6215">
          <cell r="A6215" t="str">
            <v>44541000-4</v>
          </cell>
        </row>
        <row r="6216">
          <cell r="A6216" t="str">
            <v>44542000-1</v>
          </cell>
        </row>
        <row r="6217">
          <cell r="A6217" t="str">
            <v>44550000-0</v>
          </cell>
        </row>
        <row r="6218">
          <cell r="A6218" t="str">
            <v>44600000-6</v>
          </cell>
        </row>
        <row r="6219">
          <cell r="A6219" t="str">
            <v>44610000-9</v>
          </cell>
        </row>
        <row r="6220">
          <cell r="A6220" t="str">
            <v>44611000-6</v>
          </cell>
        </row>
        <row r="6221">
          <cell r="A6221" t="str">
            <v>44611100-7</v>
          </cell>
        </row>
        <row r="6222">
          <cell r="A6222" t="str">
            <v>44611110-0</v>
          </cell>
        </row>
        <row r="6223">
          <cell r="A6223" t="str">
            <v>44611200-8</v>
          </cell>
        </row>
        <row r="6224">
          <cell r="A6224" t="str">
            <v>44611400-0</v>
          </cell>
        </row>
        <row r="6225">
          <cell r="A6225" t="str">
            <v>44611410-3</v>
          </cell>
        </row>
        <row r="6226">
          <cell r="A6226" t="str">
            <v>44611420-6</v>
          </cell>
        </row>
        <row r="6227">
          <cell r="A6227" t="str">
            <v>44611500-1</v>
          </cell>
        </row>
        <row r="6228">
          <cell r="A6228" t="str">
            <v>44611600-2</v>
          </cell>
        </row>
        <row r="6229">
          <cell r="A6229" t="str">
            <v>44612000-3</v>
          </cell>
        </row>
        <row r="6230">
          <cell r="A6230" t="str">
            <v>44612100-4</v>
          </cell>
        </row>
        <row r="6231">
          <cell r="A6231" t="str">
            <v>44612200-5</v>
          </cell>
        </row>
        <row r="6232">
          <cell r="A6232" t="str">
            <v>44613000-0</v>
          </cell>
        </row>
        <row r="6233">
          <cell r="A6233" t="str">
            <v>44613110-4</v>
          </cell>
        </row>
        <row r="6234">
          <cell r="A6234" t="str">
            <v>44613200-2</v>
          </cell>
        </row>
        <row r="6235">
          <cell r="A6235" t="str">
            <v>44613210-5</v>
          </cell>
        </row>
        <row r="6236">
          <cell r="A6236" t="str">
            <v>44613300-3</v>
          </cell>
        </row>
        <row r="6237">
          <cell r="A6237" t="str">
            <v>44613400-4</v>
          </cell>
        </row>
        <row r="6238">
          <cell r="A6238" t="str">
            <v>44613500-5</v>
          </cell>
        </row>
        <row r="6239">
          <cell r="A6239" t="str">
            <v>44613600-6</v>
          </cell>
        </row>
        <row r="6240">
          <cell r="A6240" t="str">
            <v>44613700-7</v>
          </cell>
        </row>
        <row r="6241">
          <cell r="A6241" t="str">
            <v>44613800-8</v>
          </cell>
        </row>
        <row r="6242">
          <cell r="A6242" t="str">
            <v>44614000-7</v>
          </cell>
        </row>
        <row r="6243">
          <cell r="A6243" t="str">
            <v>44614100-8</v>
          </cell>
        </row>
        <row r="6244">
          <cell r="A6244" t="str">
            <v>44614300-0</v>
          </cell>
        </row>
        <row r="6245">
          <cell r="A6245" t="str">
            <v>44614310-3</v>
          </cell>
        </row>
        <row r="6246">
          <cell r="A6246" t="str">
            <v>44615000-4</v>
          </cell>
        </row>
        <row r="6247">
          <cell r="A6247" t="str">
            <v>44615100-5</v>
          </cell>
        </row>
        <row r="6248">
          <cell r="A6248" t="str">
            <v>44616000-1</v>
          </cell>
        </row>
        <row r="6249">
          <cell r="A6249" t="str">
            <v>44616200-3</v>
          </cell>
        </row>
        <row r="6250">
          <cell r="A6250" t="str">
            <v>44617000-8</v>
          </cell>
        </row>
        <row r="6251">
          <cell r="A6251" t="str">
            <v>44617100-9</v>
          </cell>
        </row>
        <row r="6252">
          <cell r="A6252" t="str">
            <v>44617200-0</v>
          </cell>
        </row>
        <row r="6253">
          <cell r="A6253" t="str">
            <v>44617300-1</v>
          </cell>
        </row>
        <row r="6254">
          <cell r="A6254" t="str">
            <v>44618000-5</v>
          </cell>
        </row>
        <row r="6255">
          <cell r="A6255" t="str">
            <v>44618100-6</v>
          </cell>
        </row>
        <row r="6256">
          <cell r="A6256" t="str">
            <v>44618300-8</v>
          </cell>
        </row>
        <row r="6257">
          <cell r="A6257" t="str">
            <v>44618310-1</v>
          </cell>
        </row>
        <row r="6258">
          <cell r="A6258" t="str">
            <v>44618320-4</v>
          </cell>
        </row>
        <row r="6259">
          <cell r="A6259" t="str">
            <v>44618330-7</v>
          </cell>
        </row>
        <row r="6260">
          <cell r="A6260" t="str">
            <v>44618340-0</v>
          </cell>
        </row>
        <row r="6261">
          <cell r="A6261" t="str">
            <v>44618350-3</v>
          </cell>
        </row>
        <row r="6262">
          <cell r="A6262" t="str">
            <v>44618400-9</v>
          </cell>
        </row>
        <row r="6263">
          <cell r="A6263" t="str">
            <v>44618420-5</v>
          </cell>
        </row>
        <row r="6264">
          <cell r="A6264" t="str">
            <v>44618500-0</v>
          </cell>
        </row>
        <row r="6265">
          <cell r="A6265" t="str">
            <v>44619000-2</v>
          </cell>
        </row>
        <row r="6266">
          <cell r="A6266" t="str">
            <v>44619100-3</v>
          </cell>
        </row>
        <row r="6267">
          <cell r="A6267" t="str">
            <v>44619200-4</v>
          </cell>
        </row>
        <row r="6268">
          <cell r="A6268" t="str">
            <v>44619300-5</v>
          </cell>
        </row>
        <row r="6269">
          <cell r="A6269" t="str">
            <v>44619400-6</v>
          </cell>
        </row>
        <row r="6270">
          <cell r="A6270" t="str">
            <v>44619500-7</v>
          </cell>
        </row>
        <row r="6271">
          <cell r="A6271" t="str">
            <v>44620000-2</v>
          </cell>
        </row>
        <row r="6272">
          <cell r="A6272" t="str">
            <v>44621000-9</v>
          </cell>
        </row>
        <row r="6273">
          <cell r="A6273" t="str">
            <v>44621100-0</v>
          </cell>
        </row>
        <row r="6274">
          <cell r="A6274" t="str">
            <v>44621110-3</v>
          </cell>
        </row>
        <row r="6275">
          <cell r="A6275" t="str">
            <v>44621111-0</v>
          </cell>
        </row>
        <row r="6276">
          <cell r="A6276" t="str">
            <v>44621112-7</v>
          </cell>
        </row>
        <row r="6277">
          <cell r="A6277" t="str">
            <v>44621200-1</v>
          </cell>
        </row>
        <row r="6278">
          <cell r="A6278" t="str">
            <v>44621210-4</v>
          </cell>
        </row>
        <row r="6279">
          <cell r="A6279" t="str">
            <v>44621220-7</v>
          </cell>
        </row>
        <row r="6280">
          <cell r="A6280" t="str">
            <v>44621221-4</v>
          </cell>
        </row>
        <row r="6281">
          <cell r="A6281" t="str">
            <v>44622000-6</v>
          </cell>
        </row>
        <row r="6282">
          <cell r="A6282" t="str">
            <v>44622100-7</v>
          </cell>
        </row>
        <row r="6283">
          <cell r="A6283" t="str">
            <v>44800000-8</v>
          </cell>
        </row>
        <row r="6284">
          <cell r="A6284" t="str">
            <v>44810000-1</v>
          </cell>
        </row>
        <row r="6285">
          <cell r="A6285" t="str">
            <v>44811000-8</v>
          </cell>
        </row>
        <row r="6286">
          <cell r="A6286" t="str">
            <v>44812000-5</v>
          </cell>
        </row>
        <row r="6287">
          <cell r="A6287" t="str">
            <v>44812100-6</v>
          </cell>
        </row>
        <row r="6288">
          <cell r="A6288" t="str">
            <v>44812200-7</v>
          </cell>
        </row>
        <row r="6289">
          <cell r="A6289" t="str">
            <v>44812210-0</v>
          </cell>
        </row>
        <row r="6290">
          <cell r="A6290" t="str">
            <v>44812220-3</v>
          </cell>
        </row>
        <row r="6291">
          <cell r="A6291" t="str">
            <v>44812300-8</v>
          </cell>
        </row>
        <row r="6292">
          <cell r="A6292" t="str">
            <v>44812310-1</v>
          </cell>
        </row>
        <row r="6293">
          <cell r="A6293" t="str">
            <v>44812320-4</v>
          </cell>
        </row>
        <row r="6294">
          <cell r="A6294" t="str">
            <v>44812400-9</v>
          </cell>
        </row>
        <row r="6295">
          <cell r="A6295" t="str">
            <v>44820000-4</v>
          </cell>
        </row>
        <row r="6296">
          <cell r="A6296" t="str">
            <v>44830000-7</v>
          </cell>
        </row>
        <row r="6297">
          <cell r="A6297" t="str">
            <v>44831000-4</v>
          </cell>
        </row>
        <row r="6298">
          <cell r="A6298" t="str">
            <v>44831100-5</v>
          </cell>
        </row>
        <row r="6299">
          <cell r="A6299" t="str">
            <v>44831200-6</v>
          </cell>
        </row>
        <row r="6300">
          <cell r="A6300" t="str">
            <v>44831300-7</v>
          </cell>
        </row>
        <row r="6301">
          <cell r="A6301" t="str">
            <v>44831400-8</v>
          </cell>
        </row>
        <row r="6302">
          <cell r="A6302" t="str">
            <v>44832000-1</v>
          </cell>
        </row>
        <row r="6303">
          <cell r="A6303" t="str">
            <v>44832100-2</v>
          </cell>
        </row>
        <row r="6304">
          <cell r="A6304" t="str">
            <v>44832200-3</v>
          </cell>
        </row>
        <row r="6305">
          <cell r="A6305" t="str">
            <v>44900000-9</v>
          </cell>
        </row>
        <row r="6306">
          <cell r="A6306" t="str">
            <v>44910000-2</v>
          </cell>
        </row>
        <row r="6307">
          <cell r="A6307" t="str">
            <v>44911000-9</v>
          </cell>
        </row>
        <row r="6308">
          <cell r="A6308" t="str">
            <v>44911100-0</v>
          </cell>
        </row>
        <row r="6309">
          <cell r="A6309" t="str">
            <v>44911200-1</v>
          </cell>
        </row>
        <row r="6310">
          <cell r="A6310" t="str">
            <v>44912000-6</v>
          </cell>
        </row>
        <row r="6311">
          <cell r="A6311" t="str">
            <v>44912100-7</v>
          </cell>
        </row>
        <row r="6312">
          <cell r="A6312" t="str">
            <v>44912200-8</v>
          </cell>
        </row>
        <row r="6313">
          <cell r="A6313" t="str">
            <v>44912300-9</v>
          </cell>
        </row>
        <row r="6314">
          <cell r="A6314" t="str">
            <v>44912400-0</v>
          </cell>
        </row>
        <row r="6315">
          <cell r="A6315" t="str">
            <v>44920000-5</v>
          </cell>
        </row>
        <row r="6316">
          <cell r="A6316" t="str">
            <v>44921000-2</v>
          </cell>
        </row>
        <row r="6317">
          <cell r="A6317" t="str">
            <v>44921100-3</v>
          </cell>
        </row>
        <row r="6318">
          <cell r="A6318" t="str">
            <v>44921200-4</v>
          </cell>
        </row>
        <row r="6319">
          <cell r="A6319" t="str">
            <v>44921210-7</v>
          </cell>
        </row>
        <row r="6320">
          <cell r="A6320" t="str">
            <v>44921300-5</v>
          </cell>
        </row>
        <row r="6321">
          <cell r="A6321" t="str">
            <v>44922000-9</v>
          </cell>
        </row>
        <row r="6322">
          <cell r="A6322" t="str">
            <v>44922100-0</v>
          </cell>
        </row>
        <row r="6323">
          <cell r="A6323" t="str">
            <v>44922200-1</v>
          </cell>
        </row>
        <row r="6324">
          <cell r="A6324" t="str">
            <v>44930000-8</v>
          </cell>
        </row>
        <row r="6325">
          <cell r="A6325" t="str">
            <v>45100000-8</v>
          </cell>
        </row>
        <row r="6326">
          <cell r="A6326" t="str">
            <v>45110000-1</v>
          </cell>
        </row>
        <row r="6327">
          <cell r="A6327" t="str">
            <v>45111000-8</v>
          </cell>
        </row>
        <row r="6328">
          <cell r="A6328" t="str">
            <v>45111100-9</v>
          </cell>
        </row>
        <row r="6329">
          <cell r="A6329" t="str">
            <v>45111200-0</v>
          </cell>
        </row>
        <row r="6330">
          <cell r="A6330" t="str">
            <v>45111210-3</v>
          </cell>
        </row>
        <row r="6331">
          <cell r="A6331" t="str">
            <v>45111211-0</v>
          </cell>
        </row>
        <row r="6332">
          <cell r="A6332" t="str">
            <v>45111212-7</v>
          </cell>
        </row>
        <row r="6333">
          <cell r="A6333" t="str">
            <v>45111213-4</v>
          </cell>
        </row>
        <row r="6334">
          <cell r="A6334" t="str">
            <v>45111214-1</v>
          </cell>
        </row>
        <row r="6335">
          <cell r="A6335" t="str">
            <v>45111220-6</v>
          </cell>
        </row>
        <row r="6336">
          <cell r="A6336" t="str">
            <v>45111230-9</v>
          </cell>
        </row>
        <row r="6337">
          <cell r="A6337" t="str">
            <v>45111240-2</v>
          </cell>
        </row>
        <row r="6338">
          <cell r="A6338" t="str">
            <v>45111250-5</v>
          </cell>
        </row>
        <row r="6339">
          <cell r="A6339" t="str">
            <v>45111260-8</v>
          </cell>
        </row>
        <row r="6340">
          <cell r="A6340" t="str">
            <v>45111290-7</v>
          </cell>
        </row>
        <row r="6341">
          <cell r="A6341" t="str">
            <v>45111291-4</v>
          </cell>
        </row>
        <row r="6342">
          <cell r="A6342" t="str">
            <v>45111300-1</v>
          </cell>
        </row>
        <row r="6343">
          <cell r="A6343" t="str">
            <v>45111310-4</v>
          </cell>
        </row>
        <row r="6344">
          <cell r="A6344" t="str">
            <v>45111320-7</v>
          </cell>
        </row>
        <row r="6345">
          <cell r="A6345" t="str">
            <v>45112000-5</v>
          </cell>
        </row>
        <row r="6346">
          <cell r="A6346" t="str">
            <v>45112100-6</v>
          </cell>
        </row>
        <row r="6347">
          <cell r="A6347" t="str">
            <v>45112200-7</v>
          </cell>
        </row>
        <row r="6348">
          <cell r="A6348" t="str">
            <v>45112210-0</v>
          </cell>
        </row>
        <row r="6349">
          <cell r="A6349" t="str">
            <v>45112300-8</v>
          </cell>
        </row>
        <row r="6350">
          <cell r="A6350" t="str">
            <v>45112310-1</v>
          </cell>
        </row>
        <row r="6351">
          <cell r="A6351" t="str">
            <v>45112320-4</v>
          </cell>
        </row>
        <row r="6352">
          <cell r="A6352" t="str">
            <v>45112330-7</v>
          </cell>
        </row>
        <row r="6353">
          <cell r="A6353" t="str">
            <v>45112340-0</v>
          </cell>
        </row>
        <row r="6354">
          <cell r="A6354" t="str">
            <v>45112350-3</v>
          </cell>
        </row>
        <row r="6355">
          <cell r="A6355" t="str">
            <v>45112360-6</v>
          </cell>
        </row>
        <row r="6356">
          <cell r="A6356" t="str">
            <v>45112400-9</v>
          </cell>
        </row>
        <row r="6357">
          <cell r="A6357" t="str">
            <v>45112410-2</v>
          </cell>
        </row>
        <row r="6358">
          <cell r="A6358" t="str">
            <v>45112420-5</v>
          </cell>
        </row>
        <row r="6359">
          <cell r="A6359" t="str">
            <v>45112440-1</v>
          </cell>
        </row>
        <row r="6360">
          <cell r="A6360" t="str">
            <v>45112441-8</v>
          </cell>
        </row>
        <row r="6361">
          <cell r="A6361" t="str">
            <v>45112450-4</v>
          </cell>
        </row>
        <row r="6362">
          <cell r="A6362" t="str">
            <v>45112500-0</v>
          </cell>
        </row>
        <row r="6363">
          <cell r="A6363" t="str">
            <v>45112600-1</v>
          </cell>
        </row>
        <row r="6364">
          <cell r="A6364" t="str">
            <v>45112700-2</v>
          </cell>
        </row>
        <row r="6365">
          <cell r="A6365" t="str">
            <v>45112710-5</v>
          </cell>
        </row>
        <row r="6366">
          <cell r="A6366" t="str">
            <v>45112711-2</v>
          </cell>
        </row>
        <row r="6367">
          <cell r="A6367" t="str">
            <v>45112712-9</v>
          </cell>
        </row>
        <row r="6368">
          <cell r="A6368" t="str">
            <v>45112713-6</v>
          </cell>
        </row>
        <row r="6369">
          <cell r="A6369" t="str">
            <v>45112714-3</v>
          </cell>
        </row>
        <row r="6370">
          <cell r="A6370" t="str">
            <v>45112720-8</v>
          </cell>
        </row>
        <row r="6371">
          <cell r="A6371" t="str">
            <v>45112721-5</v>
          </cell>
        </row>
        <row r="6372">
          <cell r="A6372" t="str">
            <v>45112722-2</v>
          </cell>
        </row>
        <row r="6373">
          <cell r="A6373" t="str">
            <v>45112723-9</v>
          </cell>
        </row>
        <row r="6374">
          <cell r="A6374" t="str">
            <v>45112730-1</v>
          </cell>
        </row>
        <row r="6375">
          <cell r="A6375" t="str">
            <v>45112740-4</v>
          </cell>
        </row>
        <row r="6376">
          <cell r="A6376" t="str">
            <v>45113000-2</v>
          </cell>
        </row>
        <row r="6377">
          <cell r="A6377" t="str">
            <v>45120000-4</v>
          </cell>
        </row>
        <row r="6378">
          <cell r="A6378" t="str">
            <v>45121000-1</v>
          </cell>
        </row>
        <row r="6379">
          <cell r="A6379" t="str">
            <v>45122000-8</v>
          </cell>
        </row>
        <row r="6380">
          <cell r="A6380" t="str">
            <v>45200000-9</v>
          </cell>
        </row>
        <row r="6381">
          <cell r="A6381" t="str">
            <v>45210000-2</v>
          </cell>
        </row>
        <row r="6382">
          <cell r="A6382" t="str">
            <v>45211000-9</v>
          </cell>
        </row>
        <row r="6383">
          <cell r="A6383" t="str">
            <v>45211100-0</v>
          </cell>
        </row>
        <row r="6384">
          <cell r="A6384" t="str">
            <v>45211200-1</v>
          </cell>
        </row>
        <row r="6385">
          <cell r="A6385" t="str">
            <v>45211300-2</v>
          </cell>
        </row>
        <row r="6386">
          <cell r="A6386" t="str">
            <v>45211310-5</v>
          </cell>
        </row>
        <row r="6387">
          <cell r="A6387" t="str">
            <v>45211320-8</v>
          </cell>
        </row>
        <row r="6388">
          <cell r="A6388" t="str">
            <v>45211340-4</v>
          </cell>
        </row>
        <row r="6389">
          <cell r="A6389" t="str">
            <v>45211341-1</v>
          </cell>
        </row>
        <row r="6390">
          <cell r="A6390" t="str">
            <v>45211350-7</v>
          </cell>
        </row>
        <row r="6391">
          <cell r="A6391" t="str">
            <v>45211360-0</v>
          </cell>
        </row>
        <row r="6392">
          <cell r="A6392" t="str">
            <v>45211370-3</v>
          </cell>
        </row>
        <row r="6393">
          <cell r="A6393" t="str">
            <v>45212000-6</v>
          </cell>
        </row>
        <row r="6394">
          <cell r="A6394" t="str">
            <v>45212100-7</v>
          </cell>
        </row>
        <row r="6395">
          <cell r="A6395" t="str">
            <v>45212110-0</v>
          </cell>
        </row>
        <row r="6396">
          <cell r="A6396" t="str">
            <v>45212120-3</v>
          </cell>
        </row>
        <row r="6397">
          <cell r="A6397" t="str">
            <v>45212130-6</v>
          </cell>
        </row>
        <row r="6398">
          <cell r="A6398" t="str">
            <v>45212140-9</v>
          </cell>
        </row>
        <row r="6399">
          <cell r="A6399" t="str">
            <v>45212150-2</v>
          </cell>
        </row>
        <row r="6400">
          <cell r="A6400" t="str">
            <v>45212160-5</v>
          </cell>
        </row>
        <row r="6401">
          <cell r="A6401" t="str">
            <v>45212170-8</v>
          </cell>
        </row>
        <row r="6402">
          <cell r="A6402" t="str">
            <v>45212171-5</v>
          </cell>
        </row>
        <row r="6403">
          <cell r="A6403" t="str">
            <v>45212172-2</v>
          </cell>
        </row>
        <row r="6404">
          <cell r="A6404" t="str">
            <v>45212180-1</v>
          </cell>
        </row>
        <row r="6405">
          <cell r="A6405" t="str">
            <v>45212190-4</v>
          </cell>
        </row>
        <row r="6406">
          <cell r="A6406" t="str">
            <v>45212200-8</v>
          </cell>
        </row>
        <row r="6407">
          <cell r="A6407" t="str">
            <v>45212210-1</v>
          </cell>
        </row>
        <row r="6408">
          <cell r="A6408" t="str">
            <v>45212211-8</v>
          </cell>
        </row>
        <row r="6409">
          <cell r="A6409" t="str">
            <v>45212212-5</v>
          </cell>
        </row>
        <row r="6410">
          <cell r="A6410" t="str">
            <v>45212213-2</v>
          </cell>
        </row>
        <row r="6411">
          <cell r="A6411" t="str">
            <v>45212220-4</v>
          </cell>
        </row>
        <row r="6412">
          <cell r="A6412" t="str">
            <v>45212221-1</v>
          </cell>
        </row>
        <row r="6413">
          <cell r="A6413" t="str">
            <v>45212222-8</v>
          </cell>
        </row>
        <row r="6414">
          <cell r="A6414" t="str">
            <v>45212223-5</v>
          </cell>
        </row>
        <row r="6415">
          <cell r="A6415" t="str">
            <v>45212224-2</v>
          </cell>
        </row>
        <row r="6416">
          <cell r="A6416" t="str">
            <v>45212225-9</v>
          </cell>
        </row>
        <row r="6417">
          <cell r="A6417" t="str">
            <v>45212230-7</v>
          </cell>
        </row>
        <row r="6418">
          <cell r="A6418" t="str">
            <v>45212290-5</v>
          </cell>
        </row>
        <row r="6419">
          <cell r="A6419" t="str">
            <v>45212300-9</v>
          </cell>
        </row>
        <row r="6420">
          <cell r="A6420" t="str">
            <v>45212310-2</v>
          </cell>
        </row>
        <row r="6421">
          <cell r="A6421" t="str">
            <v>45212311-9</v>
          </cell>
        </row>
        <row r="6422">
          <cell r="A6422" t="str">
            <v>45212312-6</v>
          </cell>
        </row>
        <row r="6423">
          <cell r="A6423" t="str">
            <v>45212313-3</v>
          </cell>
        </row>
        <row r="6424">
          <cell r="A6424" t="str">
            <v>45212314-0</v>
          </cell>
        </row>
        <row r="6425">
          <cell r="A6425" t="str">
            <v>45212320-5</v>
          </cell>
        </row>
        <row r="6426">
          <cell r="A6426" t="str">
            <v>45212321-2</v>
          </cell>
        </row>
        <row r="6427">
          <cell r="A6427" t="str">
            <v>45212322-9</v>
          </cell>
        </row>
        <row r="6428">
          <cell r="A6428" t="str">
            <v>45212330-8</v>
          </cell>
        </row>
        <row r="6429">
          <cell r="A6429" t="str">
            <v>45212331-5</v>
          </cell>
        </row>
        <row r="6430">
          <cell r="A6430" t="str">
            <v>45212340-1</v>
          </cell>
        </row>
        <row r="6431">
          <cell r="A6431" t="str">
            <v>45212350-4</v>
          </cell>
        </row>
        <row r="6432">
          <cell r="A6432" t="str">
            <v>45212351-1</v>
          </cell>
        </row>
        <row r="6433">
          <cell r="A6433" t="str">
            <v>45212352-8</v>
          </cell>
        </row>
        <row r="6434">
          <cell r="A6434" t="str">
            <v>45212353-5</v>
          </cell>
        </row>
        <row r="6435">
          <cell r="A6435" t="str">
            <v>45212354-2</v>
          </cell>
        </row>
        <row r="6436">
          <cell r="A6436" t="str">
            <v>45212360-7</v>
          </cell>
        </row>
        <row r="6437">
          <cell r="A6437" t="str">
            <v>45212361-4</v>
          </cell>
        </row>
        <row r="6438">
          <cell r="A6438" t="str">
            <v>45212400-0</v>
          </cell>
        </row>
        <row r="6439">
          <cell r="A6439" t="str">
            <v>45212410-3</v>
          </cell>
        </row>
        <row r="6440">
          <cell r="A6440" t="str">
            <v>45212411-0</v>
          </cell>
        </row>
        <row r="6441">
          <cell r="A6441" t="str">
            <v>45212412-7</v>
          </cell>
        </row>
        <row r="6442">
          <cell r="A6442" t="str">
            <v>45212413-4</v>
          </cell>
        </row>
        <row r="6443">
          <cell r="A6443" t="str">
            <v>45212420-6</v>
          </cell>
        </row>
        <row r="6444">
          <cell r="A6444" t="str">
            <v>45212421-3</v>
          </cell>
        </row>
        <row r="6445">
          <cell r="A6445" t="str">
            <v>45212422-0</v>
          </cell>
        </row>
        <row r="6446">
          <cell r="A6446" t="str">
            <v>45212423-7</v>
          </cell>
        </row>
        <row r="6447">
          <cell r="A6447" t="str">
            <v>45212500-1</v>
          </cell>
        </row>
        <row r="6448">
          <cell r="A6448" t="str">
            <v>45212600-2</v>
          </cell>
        </row>
        <row r="6449">
          <cell r="A6449" t="str">
            <v>45213000-3</v>
          </cell>
        </row>
        <row r="6450">
          <cell r="A6450" t="str">
            <v>45213100-4</v>
          </cell>
        </row>
        <row r="6451">
          <cell r="A6451" t="str">
            <v>45213110-7</v>
          </cell>
        </row>
        <row r="6452">
          <cell r="A6452" t="str">
            <v>45213111-4</v>
          </cell>
        </row>
        <row r="6453">
          <cell r="A6453" t="str">
            <v>45213112-1</v>
          </cell>
        </row>
        <row r="6454">
          <cell r="A6454" t="str">
            <v>45213120-0</v>
          </cell>
        </row>
        <row r="6455">
          <cell r="A6455" t="str">
            <v>45213130-3</v>
          </cell>
        </row>
        <row r="6456">
          <cell r="A6456" t="str">
            <v>45213140-6</v>
          </cell>
        </row>
        <row r="6457">
          <cell r="A6457" t="str">
            <v>45213141-3</v>
          </cell>
        </row>
        <row r="6458">
          <cell r="A6458" t="str">
            <v>45213142-0</v>
          </cell>
        </row>
        <row r="6459">
          <cell r="A6459" t="str">
            <v>45213150-9</v>
          </cell>
        </row>
        <row r="6460">
          <cell r="A6460" t="str">
            <v>45213200-5</v>
          </cell>
        </row>
        <row r="6461">
          <cell r="A6461" t="str">
            <v>45213210-8</v>
          </cell>
        </row>
        <row r="6462">
          <cell r="A6462" t="str">
            <v>45213220-1</v>
          </cell>
        </row>
        <row r="6463">
          <cell r="A6463" t="str">
            <v>45213221-8</v>
          </cell>
        </row>
        <row r="6464">
          <cell r="A6464" t="str">
            <v>45213230-4</v>
          </cell>
        </row>
        <row r="6465">
          <cell r="A6465" t="str">
            <v>45213240-7</v>
          </cell>
        </row>
        <row r="6466">
          <cell r="A6466" t="str">
            <v>45213241-4</v>
          </cell>
        </row>
        <row r="6467">
          <cell r="A6467" t="str">
            <v>45213242-1</v>
          </cell>
        </row>
        <row r="6468">
          <cell r="A6468" t="str">
            <v>45213250-0</v>
          </cell>
        </row>
        <row r="6469">
          <cell r="A6469" t="str">
            <v>45213251-7</v>
          </cell>
        </row>
        <row r="6470">
          <cell r="A6470" t="str">
            <v>45213252-4</v>
          </cell>
        </row>
        <row r="6471">
          <cell r="A6471" t="str">
            <v>45213260-3</v>
          </cell>
        </row>
        <row r="6472">
          <cell r="A6472" t="str">
            <v>45213270-6</v>
          </cell>
        </row>
        <row r="6473">
          <cell r="A6473" t="str">
            <v>45213280-9</v>
          </cell>
        </row>
        <row r="6474">
          <cell r="A6474" t="str">
            <v>45213300-6</v>
          </cell>
        </row>
        <row r="6475">
          <cell r="A6475" t="str">
            <v>45213310-9</v>
          </cell>
        </row>
        <row r="6476">
          <cell r="A6476" t="str">
            <v>45213311-6</v>
          </cell>
        </row>
        <row r="6477">
          <cell r="A6477" t="str">
            <v>45213312-3</v>
          </cell>
        </row>
        <row r="6478">
          <cell r="A6478" t="str">
            <v>45213313-0</v>
          </cell>
        </row>
        <row r="6479">
          <cell r="A6479" t="str">
            <v>45213314-7</v>
          </cell>
        </row>
        <row r="6480">
          <cell r="A6480" t="str">
            <v>45213315-4</v>
          </cell>
        </row>
        <row r="6481">
          <cell r="A6481" t="str">
            <v>45213316-1</v>
          </cell>
        </row>
        <row r="6482">
          <cell r="A6482" t="str">
            <v>45213320-2</v>
          </cell>
        </row>
        <row r="6483">
          <cell r="A6483" t="str">
            <v>45213321-9</v>
          </cell>
        </row>
        <row r="6484">
          <cell r="A6484" t="str">
            <v>45213322-6</v>
          </cell>
        </row>
        <row r="6485">
          <cell r="A6485" t="str">
            <v>45213330-5</v>
          </cell>
        </row>
        <row r="6486">
          <cell r="A6486" t="str">
            <v>45213331-2</v>
          </cell>
        </row>
        <row r="6487">
          <cell r="A6487" t="str">
            <v>45213332-9</v>
          </cell>
        </row>
        <row r="6488">
          <cell r="A6488" t="str">
            <v>45213333-6</v>
          </cell>
        </row>
        <row r="6489">
          <cell r="A6489" t="str">
            <v>45213340-8</v>
          </cell>
        </row>
        <row r="6490">
          <cell r="A6490" t="str">
            <v>45213341-5</v>
          </cell>
        </row>
        <row r="6491">
          <cell r="A6491" t="str">
            <v>45213342-2</v>
          </cell>
        </row>
        <row r="6492">
          <cell r="A6492" t="str">
            <v>45213350-1</v>
          </cell>
        </row>
        <row r="6493">
          <cell r="A6493" t="str">
            <v>45213351-8</v>
          </cell>
        </row>
        <row r="6494">
          <cell r="A6494" t="str">
            <v>45213352-5</v>
          </cell>
        </row>
        <row r="6495">
          <cell r="A6495" t="str">
            <v>45213353-2</v>
          </cell>
        </row>
        <row r="6496">
          <cell r="A6496" t="str">
            <v>45213400-7</v>
          </cell>
        </row>
        <row r="6497">
          <cell r="A6497" t="str">
            <v>45214000-0</v>
          </cell>
        </row>
        <row r="6498">
          <cell r="A6498" t="str">
            <v>45214100-1</v>
          </cell>
        </row>
        <row r="6499">
          <cell r="A6499" t="str">
            <v>45214200-2</v>
          </cell>
        </row>
        <row r="6500">
          <cell r="A6500" t="str">
            <v>45214210-5</v>
          </cell>
        </row>
        <row r="6501">
          <cell r="A6501" t="str">
            <v>45214220-8</v>
          </cell>
        </row>
        <row r="6502">
          <cell r="A6502" t="str">
            <v>45214230-1</v>
          </cell>
        </row>
        <row r="6503">
          <cell r="A6503" t="str">
            <v>45214300-3</v>
          </cell>
        </row>
        <row r="6504">
          <cell r="A6504" t="str">
            <v>45214310-6</v>
          </cell>
        </row>
        <row r="6505">
          <cell r="A6505" t="str">
            <v>45214320-9</v>
          </cell>
        </row>
        <row r="6506">
          <cell r="A6506" t="str">
            <v>45214400-4</v>
          </cell>
        </row>
        <row r="6507">
          <cell r="A6507" t="str">
            <v>45214410-7</v>
          </cell>
        </row>
        <row r="6508">
          <cell r="A6508" t="str">
            <v>45214420-0</v>
          </cell>
        </row>
        <row r="6509">
          <cell r="A6509" t="str">
            <v>45214430-3</v>
          </cell>
        </row>
        <row r="6510">
          <cell r="A6510" t="str">
            <v>45214500-5</v>
          </cell>
        </row>
        <row r="6511">
          <cell r="A6511" t="str">
            <v>45214600-6</v>
          </cell>
        </row>
        <row r="6512">
          <cell r="A6512" t="str">
            <v>45214610-9</v>
          </cell>
        </row>
        <row r="6513">
          <cell r="A6513" t="str">
            <v>45214620-2</v>
          </cell>
        </row>
        <row r="6514">
          <cell r="A6514" t="str">
            <v>45214630-5</v>
          </cell>
        </row>
        <row r="6515">
          <cell r="A6515" t="str">
            <v>45214631-2</v>
          </cell>
        </row>
        <row r="6516">
          <cell r="A6516" t="str">
            <v>45214640-8</v>
          </cell>
        </row>
        <row r="6517">
          <cell r="A6517" t="str">
            <v>45214700-7</v>
          </cell>
        </row>
        <row r="6518">
          <cell r="A6518" t="str">
            <v>45214710-0</v>
          </cell>
        </row>
        <row r="6519">
          <cell r="A6519" t="str">
            <v>45214800-8</v>
          </cell>
        </row>
        <row r="6520">
          <cell r="A6520" t="str">
            <v>45215000-7</v>
          </cell>
        </row>
        <row r="6521">
          <cell r="A6521" t="str">
            <v>45215100-8</v>
          </cell>
        </row>
        <row r="6522">
          <cell r="A6522" t="str">
            <v>45215110-1</v>
          </cell>
        </row>
        <row r="6523">
          <cell r="A6523" t="str">
            <v>45215120-4</v>
          </cell>
        </row>
        <row r="6524">
          <cell r="A6524" t="str">
            <v>45215130-7</v>
          </cell>
        </row>
        <row r="6525">
          <cell r="A6525" t="str">
            <v>45215140-0</v>
          </cell>
        </row>
        <row r="6526">
          <cell r="A6526" t="str">
            <v>45215141-7</v>
          </cell>
        </row>
        <row r="6527">
          <cell r="A6527" t="str">
            <v>45215142-4</v>
          </cell>
        </row>
        <row r="6528">
          <cell r="A6528" t="str">
            <v>45215143-1</v>
          </cell>
        </row>
        <row r="6529">
          <cell r="A6529" t="str">
            <v>45215144-8</v>
          </cell>
        </row>
        <row r="6530">
          <cell r="A6530" t="str">
            <v>45215145-5</v>
          </cell>
        </row>
        <row r="6531">
          <cell r="A6531" t="str">
            <v>45215146-2</v>
          </cell>
        </row>
        <row r="6532">
          <cell r="A6532" t="str">
            <v>45215147-9</v>
          </cell>
        </row>
        <row r="6533">
          <cell r="A6533" t="str">
            <v>45215148-6</v>
          </cell>
        </row>
        <row r="6534">
          <cell r="A6534" t="str">
            <v>45215200-9</v>
          </cell>
        </row>
        <row r="6535">
          <cell r="A6535" t="str">
            <v>45215210-2</v>
          </cell>
        </row>
        <row r="6536">
          <cell r="A6536" t="str">
            <v>45215212-6</v>
          </cell>
        </row>
        <row r="6537">
          <cell r="A6537" t="str">
            <v>45215213-3</v>
          </cell>
        </row>
        <row r="6538">
          <cell r="A6538" t="str">
            <v>45215214-0</v>
          </cell>
        </row>
        <row r="6539">
          <cell r="A6539" t="str">
            <v>45215215-7</v>
          </cell>
        </row>
        <row r="6540">
          <cell r="A6540" t="str">
            <v>45215220-5</v>
          </cell>
        </row>
        <row r="6541">
          <cell r="A6541" t="str">
            <v>45215221-2</v>
          </cell>
        </row>
        <row r="6542">
          <cell r="A6542" t="str">
            <v>45215222-9</v>
          </cell>
        </row>
        <row r="6543">
          <cell r="A6543" t="str">
            <v>45215300-0</v>
          </cell>
        </row>
        <row r="6544">
          <cell r="A6544" t="str">
            <v>45215400-1</v>
          </cell>
        </row>
        <row r="6545">
          <cell r="A6545" t="str">
            <v>45215500-2</v>
          </cell>
        </row>
        <row r="6546">
          <cell r="A6546" t="str">
            <v>45216000-4</v>
          </cell>
        </row>
        <row r="6547">
          <cell r="A6547" t="str">
            <v>45216100-5</v>
          </cell>
        </row>
        <row r="6548">
          <cell r="A6548" t="str">
            <v>45216110-8</v>
          </cell>
        </row>
        <row r="6549">
          <cell r="A6549" t="str">
            <v>45216111-5</v>
          </cell>
        </row>
        <row r="6550">
          <cell r="A6550" t="str">
            <v>45216112-2</v>
          </cell>
        </row>
        <row r="6551">
          <cell r="A6551" t="str">
            <v>45216113-9</v>
          </cell>
        </row>
        <row r="6552">
          <cell r="A6552" t="str">
            <v>45216114-6</v>
          </cell>
        </row>
        <row r="6553">
          <cell r="A6553" t="str">
            <v>45216120-1</v>
          </cell>
        </row>
        <row r="6554">
          <cell r="A6554" t="str">
            <v>45216121-8</v>
          </cell>
        </row>
        <row r="6555">
          <cell r="A6555" t="str">
            <v>45216122-5</v>
          </cell>
        </row>
        <row r="6556">
          <cell r="A6556" t="str">
            <v>45216123-2</v>
          </cell>
        </row>
        <row r="6557">
          <cell r="A6557" t="str">
            <v>45216124-9</v>
          </cell>
        </row>
        <row r="6558">
          <cell r="A6558" t="str">
            <v>45216125-6</v>
          </cell>
        </row>
        <row r="6559">
          <cell r="A6559" t="str">
            <v>45216126-3</v>
          </cell>
        </row>
        <row r="6560">
          <cell r="A6560" t="str">
            <v>45216127-0</v>
          </cell>
        </row>
        <row r="6561">
          <cell r="A6561" t="str">
            <v>45216128-7</v>
          </cell>
        </row>
        <row r="6562">
          <cell r="A6562" t="str">
            <v>45216129-4</v>
          </cell>
        </row>
        <row r="6563">
          <cell r="A6563" t="str">
            <v>45216200-6</v>
          </cell>
        </row>
        <row r="6564">
          <cell r="A6564" t="str">
            <v>45216220-2</v>
          </cell>
        </row>
        <row r="6565">
          <cell r="A6565" t="str">
            <v>45216230-5</v>
          </cell>
        </row>
        <row r="6566">
          <cell r="A6566" t="str">
            <v>45216250-1</v>
          </cell>
        </row>
        <row r="6567">
          <cell r="A6567" t="str">
            <v>45217000-1</v>
          </cell>
        </row>
        <row r="6568">
          <cell r="A6568" t="str">
            <v>45220000-5</v>
          </cell>
        </row>
        <row r="6569">
          <cell r="A6569" t="str">
            <v>45221000-2</v>
          </cell>
        </row>
        <row r="6570">
          <cell r="A6570" t="str">
            <v>45221100-3</v>
          </cell>
        </row>
        <row r="6571">
          <cell r="A6571" t="str">
            <v>45221110-6</v>
          </cell>
        </row>
        <row r="6572">
          <cell r="A6572" t="str">
            <v>45221111-3</v>
          </cell>
        </row>
        <row r="6573">
          <cell r="A6573" t="str">
            <v>45221112-0</v>
          </cell>
        </row>
        <row r="6574">
          <cell r="A6574" t="str">
            <v>45221113-7</v>
          </cell>
        </row>
        <row r="6575">
          <cell r="A6575" t="str">
            <v>45221114-4</v>
          </cell>
        </row>
        <row r="6576">
          <cell r="A6576" t="str">
            <v>45221115-1</v>
          </cell>
        </row>
        <row r="6577">
          <cell r="A6577" t="str">
            <v>45221117-5</v>
          </cell>
        </row>
        <row r="6578">
          <cell r="A6578" t="str">
            <v>45221118-2</v>
          </cell>
        </row>
        <row r="6579">
          <cell r="A6579" t="str">
            <v>45221119-9</v>
          </cell>
        </row>
        <row r="6580">
          <cell r="A6580" t="str">
            <v>45221120-9</v>
          </cell>
        </row>
        <row r="6581">
          <cell r="A6581" t="str">
            <v>45221121-6</v>
          </cell>
        </row>
        <row r="6582">
          <cell r="A6582" t="str">
            <v>45221122-3</v>
          </cell>
        </row>
        <row r="6583">
          <cell r="A6583" t="str">
            <v>45221200-4</v>
          </cell>
        </row>
        <row r="6584">
          <cell r="A6584" t="str">
            <v>45221210-7</v>
          </cell>
        </row>
        <row r="6585">
          <cell r="A6585" t="str">
            <v>45221211-4</v>
          </cell>
        </row>
        <row r="6586">
          <cell r="A6586" t="str">
            <v>45221213-8</v>
          </cell>
        </row>
        <row r="6587">
          <cell r="A6587" t="str">
            <v>45221214-5</v>
          </cell>
        </row>
        <row r="6588">
          <cell r="A6588" t="str">
            <v>45221220-0</v>
          </cell>
        </row>
        <row r="6589">
          <cell r="A6589" t="str">
            <v>45221230-3</v>
          </cell>
        </row>
        <row r="6590">
          <cell r="A6590" t="str">
            <v>45221240-6</v>
          </cell>
        </row>
        <row r="6591">
          <cell r="A6591" t="str">
            <v>45221241-3</v>
          </cell>
        </row>
        <row r="6592">
          <cell r="A6592" t="str">
            <v>45221242-0</v>
          </cell>
        </row>
        <row r="6593">
          <cell r="A6593" t="str">
            <v>45221243-7</v>
          </cell>
        </row>
        <row r="6594">
          <cell r="A6594" t="str">
            <v>45221244-4</v>
          </cell>
        </row>
        <row r="6595">
          <cell r="A6595" t="str">
            <v>45221245-1</v>
          </cell>
        </row>
        <row r="6596">
          <cell r="A6596" t="str">
            <v>45221246-8</v>
          </cell>
        </row>
        <row r="6597">
          <cell r="A6597" t="str">
            <v>45221247-5</v>
          </cell>
        </row>
        <row r="6598">
          <cell r="A6598" t="str">
            <v>45221248-2</v>
          </cell>
        </row>
        <row r="6599">
          <cell r="A6599" t="str">
            <v>45221250-9</v>
          </cell>
        </row>
        <row r="6600">
          <cell r="A6600" t="str">
            <v>45222000-9</v>
          </cell>
        </row>
        <row r="6601">
          <cell r="A6601" t="str">
            <v>45222100-0</v>
          </cell>
        </row>
        <row r="6602">
          <cell r="A6602" t="str">
            <v>45222110-3</v>
          </cell>
        </row>
        <row r="6603">
          <cell r="A6603" t="str">
            <v>45222200-1</v>
          </cell>
        </row>
        <row r="6604">
          <cell r="A6604" t="str">
            <v>45222300-2</v>
          </cell>
        </row>
        <row r="6605">
          <cell r="A6605" t="str">
            <v>45223000-6</v>
          </cell>
        </row>
        <row r="6606">
          <cell r="A6606" t="str">
            <v>45223100-7</v>
          </cell>
        </row>
        <row r="6607">
          <cell r="A6607" t="str">
            <v>45223110-0</v>
          </cell>
        </row>
        <row r="6608">
          <cell r="A6608" t="str">
            <v>45223200-8</v>
          </cell>
        </row>
        <row r="6609">
          <cell r="A6609" t="str">
            <v>45223210-1</v>
          </cell>
        </row>
        <row r="6610">
          <cell r="A6610" t="str">
            <v>45223220-4</v>
          </cell>
        </row>
        <row r="6611">
          <cell r="A6611" t="str">
            <v>45223300-9</v>
          </cell>
        </row>
        <row r="6612">
          <cell r="A6612" t="str">
            <v>45223310-2</v>
          </cell>
        </row>
        <row r="6613">
          <cell r="A6613" t="str">
            <v>45223320-5</v>
          </cell>
        </row>
        <row r="6614">
          <cell r="A6614" t="str">
            <v>45223400-0</v>
          </cell>
        </row>
        <row r="6615">
          <cell r="A6615" t="str">
            <v>45223500-1</v>
          </cell>
        </row>
        <row r="6616">
          <cell r="A6616" t="str">
            <v>45223600-2</v>
          </cell>
        </row>
        <row r="6617">
          <cell r="A6617" t="str">
            <v>45223700-3</v>
          </cell>
        </row>
        <row r="6618">
          <cell r="A6618" t="str">
            <v>45223710-6</v>
          </cell>
        </row>
        <row r="6619">
          <cell r="A6619" t="str">
            <v>45223720-9</v>
          </cell>
        </row>
        <row r="6620">
          <cell r="A6620" t="str">
            <v>45223800-4</v>
          </cell>
        </row>
        <row r="6621">
          <cell r="A6621" t="str">
            <v>45223810-7</v>
          </cell>
        </row>
        <row r="6622">
          <cell r="A6622" t="str">
            <v>45223820-0</v>
          </cell>
        </row>
        <row r="6623">
          <cell r="A6623" t="str">
            <v>45223821-7</v>
          </cell>
        </row>
        <row r="6624">
          <cell r="A6624" t="str">
            <v>45223822-4</v>
          </cell>
        </row>
        <row r="6625">
          <cell r="A6625" t="str">
            <v>45230000-8</v>
          </cell>
        </row>
        <row r="6626">
          <cell r="A6626" t="str">
            <v>45231000-5</v>
          </cell>
        </row>
        <row r="6627">
          <cell r="A6627" t="str">
            <v>45231100-6</v>
          </cell>
        </row>
        <row r="6628">
          <cell r="A6628" t="str">
            <v>45231110-9</v>
          </cell>
        </row>
        <row r="6629">
          <cell r="A6629" t="str">
            <v>45231111-6</v>
          </cell>
        </row>
        <row r="6630">
          <cell r="A6630" t="str">
            <v>45231112-3</v>
          </cell>
        </row>
        <row r="6631">
          <cell r="A6631" t="str">
            <v>45231113-0</v>
          </cell>
        </row>
        <row r="6632">
          <cell r="A6632" t="str">
            <v>45231200-7</v>
          </cell>
        </row>
        <row r="6633">
          <cell r="A6633" t="str">
            <v>45231210-0</v>
          </cell>
        </row>
        <row r="6634">
          <cell r="A6634" t="str">
            <v>45231220-3</v>
          </cell>
        </row>
        <row r="6635">
          <cell r="A6635" t="str">
            <v>45231221-0</v>
          </cell>
        </row>
        <row r="6636">
          <cell r="A6636" t="str">
            <v>45231222-7</v>
          </cell>
        </row>
        <row r="6637">
          <cell r="A6637" t="str">
            <v>45231223-4</v>
          </cell>
        </row>
        <row r="6638">
          <cell r="A6638" t="str">
            <v>45231300-8</v>
          </cell>
        </row>
        <row r="6639">
          <cell r="A6639" t="str">
            <v>45231400-9</v>
          </cell>
        </row>
        <row r="6640">
          <cell r="A6640" t="str">
            <v>45231500-0</v>
          </cell>
        </row>
        <row r="6641">
          <cell r="A6641" t="str">
            <v>45231510-3</v>
          </cell>
        </row>
        <row r="6642">
          <cell r="A6642" t="str">
            <v>45231600-1</v>
          </cell>
        </row>
        <row r="6643">
          <cell r="A6643" t="str">
            <v>45232000-2</v>
          </cell>
        </row>
        <row r="6644">
          <cell r="A6644" t="str">
            <v>45232100-3</v>
          </cell>
        </row>
        <row r="6645">
          <cell r="A6645" t="str">
            <v>45232120-9</v>
          </cell>
        </row>
        <row r="6646">
          <cell r="A6646" t="str">
            <v>45232121-6</v>
          </cell>
        </row>
        <row r="6647">
          <cell r="A6647" t="str">
            <v>45232130-2</v>
          </cell>
        </row>
        <row r="6648">
          <cell r="A6648" t="str">
            <v>45232140-5</v>
          </cell>
        </row>
        <row r="6649">
          <cell r="A6649" t="str">
            <v>45232141-2</v>
          </cell>
        </row>
        <row r="6650">
          <cell r="A6650" t="str">
            <v>45232142-9</v>
          </cell>
        </row>
        <row r="6651">
          <cell r="A6651" t="str">
            <v>45232150-8</v>
          </cell>
        </row>
        <row r="6652">
          <cell r="A6652" t="str">
            <v>45232151-5</v>
          </cell>
        </row>
        <row r="6653">
          <cell r="A6653" t="str">
            <v>45232152-2</v>
          </cell>
        </row>
        <row r="6654">
          <cell r="A6654" t="str">
            <v>45232153-9</v>
          </cell>
        </row>
        <row r="6655">
          <cell r="A6655" t="str">
            <v>45232154-6</v>
          </cell>
        </row>
        <row r="6656">
          <cell r="A6656" t="str">
            <v>45232200-4</v>
          </cell>
        </row>
        <row r="6657">
          <cell r="A6657" t="str">
            <v>45232210-7</v>
          </cell>
        </row>
        <row r="6658">
          <cell r="A6658" t="str">
            <v>45232220-0</v>
          </cell>
        </row>
        <row r="6659">
          <cell r="A6659" t="str">
            <v>45232221-7</v>
          </cell>
        </row>
        <row r="6660">
          <cell r="A6660" t="str">
            <v>45232300-5</v>
          </cell>
        </row>
        <row r="6661">
          <cell r="A6661" t="str">
            <v>45232310-8</v>
          </cell>
        </row>
        <row r="6662">
          <cell r="A6662" t="str">
            <v>45232311-5</v>
          </cell>
        </row>
        <row r="6663">
          <cell r="A6663" t="str">
            <v>45232320-1</v>
          </cell>
        </row>
        <row r="6664">
          <cell r="A6664" t="str">
            <v>45232330-4</v>
          </cell>
        </row>
        <row r="6665">
          <cell r="A6665" t="str">
            <v>45232331-1</v>
          </cell>
        </row>
        <row r="6666">
          <cell r="A6666" t="str">
            <v>45232332-8</v>
          </cell>
        </row>
        <row r="6667">
          <cell r="A6667" t="str">
            <v>45232340-7</v>
          </cell>
        </row>
        <row r="6668">
          <cell r="A6668" t="str">
            <v>45232400-6</v>
          </cell>
        </row>
        <row r="6669">
          <cell r="A6669" t="str">
            <v>45232410-9</v>
          </cell>
        </row>
        <row r="6670">
          <cell r="A6670" t="str">
            <v>45232411-6</v>
          </cell>
        </row>
        <row r="6671">
          <cell r="A6671" t="str">
            <v>45232420-2</v>
          </cell>
        </row>
        <row r="6672">
          <cell r="A6672" t="str">
            <v>45232421-9</v>
          </cell>
        </row>
        <row r="6673">
          <cell r="A6673" t="str">
            <v>45232422-6</v>
          </cell>
        </row>
        <row r="6674">
          <cell r="A6674" t="str">
            <v>45232423-3</v>
          </cell>
        </row>
        <row r="6675">
          <cell r="A6675" t="str">
            <v>45232424-0</v>
          </cell>
        </row>
        <row r="6676">
          <cell r="A6676" t="str">
            <v>45232430-5</v>
          </cell>
        </row>
        <row r="6677">
          <cell r="A6677" t="str">
            <v>45232431-2</v>
          </cell>
        </row>
        <row r="6678">
          <cell r="A6678" t="str">
            <v>45232440-8</v>
          </cell>
        </row>
        <row r="6679">
          <cell r="A6679" t="str">
            <v>45232450-1</v>
          </cell>
        </row>
        <row r="6680">
          <cell r="A6680" t="str">
            <v>45232451-8</v>
          </cell>
        </row>
        <row r="6681">
          <cell r="A6681" t="str">
            <v>45232452-5</v>
          </cell>
        </row>
        <row r="6682">
          <cell r="A6682" t="str">
            <v>45232453-2</v>
          </cell>
        </row>
        <row r="6683">
          <cell r="A6683" t="str">
            <v>45232454-9</v>
          </cell>
        </row>
        <row r="6684">
          <cell r="A6684" t="str">
            <v>45232460-4</v>
          </cell>
        </row>
        <row r="6685">
          <cell r="A6685" t="str">
            <v>45232470-7</v>
          </cell>
        </row>
        <row r="6686">
          <cell r="A6686" t="str">
            <v>45233000-9</v>
          </cell>
        </row>
        <row r="6687">
          <cell r="A6687" t="str">
            <v>45233100-0</v>
          </cell>
        </row>
        <row r="6688">
          <cell r="A6688" t="str">
            <v>45233110-3</v>
          </cell>
        </row>
        <row r="6689">
          <cell r="A6689" t="str">
            <v>45233120-6</v>
          </cell>
        </row>
        <row r="6690">
          <cell r="A6690" t="str">
            <v>45233121-3</v>
          </cell>
        </row>
        <row r="6691">
          <cell r="A6691" t="str">
            <v>45233122-0</v>
          </cell>
        </row>
        <row r="6692">
          <cell r="A6692" t="str">
            <v>45233123-7</v>
          </cell>
        </row>
        <row r="6693">
          <cell r="A6693" t="str">
            <v>45233124-4</v>
          </cell>
        </row>
        <row r="6694">
          <cell r="A6694" t="str">
            <v>45233125-1</v>
          </cell>
        </row>
        <row r="6695">
          <cell r="A6695" t="str">
            <v>45233126-8</v>
          </cell>
        </row>
        <row r="6696">
          <cell r="A6696" t="str">
            <v>45233127-5</v>
          </cell>
        </row>
        <row r="6697">
          <cell r="A6697" t="str">
            <v>45233128-2</v>
          </cell>
        </row>
        <row r="6698">
          <cell r="A6698" t="str">
            <v>45233129-9</v>
          </cell>
        </row>
        <row r="6699">
          <cell r="A6699" t="str">
            <v>45233130-9</v>
          </cell>
        </row>
        <row r="6700">
          <cell r="A6700" t="str">
            <v>45233131-6</v>
          </cell>
        </row>
        <row r="6701">
          <cell r="A6701" t="str">
            <v>45233139-3</v>
          </cell>
        </row>
        <row r="6702">
          <cell r="A6702" t="str">
            <v>45233140-2</v>
          </cell>
        </row>
        <row r="6703">
          <cell r="A6703" t="str">
            <v>45233141-9</v>
          </cell>
        </row>
        <row r="6704">
          <cell r="A6704" t="str">
            <v>45233142-6</v>
          </cell>
        </row>
        <row r="6705">
          <cell r="A6705" t="str">
            <v>45233144-0</v>
          </cell>
        </row>
        <row r="6706">
          <cell r="A6706" t="str">
            <v>45233150-5</v>
          </cell>
        </row>
        <row r="6707">
          <cell r="A6707" t="str">
            <v>45233160-8</v>
          </cell>
        </row>
        <row r="6708">
          <cell r="A6708" t="str">
            <v>45233161-5</v>
          </cell>
        </row>
        <row r="6709">
          <cell r="A6709" t="str">
            <v>45233162-2</v>
          </cell>
        </row>
        <row r="6710">
          <cell r="A6710" t="str">
            <v>45233200-1</v>
          </cell>
        </row>
        <row r="6711">
          <cell r="A6711" t="str">
            <v>45233210-4</v>
          </cell>
        </row>
        <row r="6712">
          <cell r="A6712" t="str">
            <v>45233220-7</v>
          </cell>
        </row>
        <row r="6713">
          <cell r="A6713" t="str">
            <v>45233221-4</v>
          </cell>
        </row>
        <row r="6714">
          <cell r="A6714" t="str">
            <v>45233222-1</v>
          </cell>
        </row>
        <row r="6715">
          <cell r="A6715" t="str">
            <v>45233223-8</v>
          </cell>
        </row>
        <row r="6716">
          <cell r="A6716" t="str">
            <v>45233224-5</v>
          </cell>
        </row>
        <row r="6717">
          <cell r="A6717" t="str">
            <v>45233225-2</v>
          </cell>
        </row>
        <row r="6718">
          <cell r="A6718" t="str">
            <v>45233226-9</v>
          </cell>
        </row>
        <row r="6719">
          <cell r="A6719" t="str">
            <v>45233227-6</v>
          </cell>
        </row>
        <row r="6720">
          <cell r="A6720" t="str">
            <v>45233228-3</v>
          </cell>
        </row>
        <row r="6721">
          <cell r="A6721" t="str">
            <v>45233229-0</v>
          </cell>
        </row>
        <row r="6722">
          <cell r="A6722" t="str">
            <v>45233250-6</v>
          </cell>
        </row>
        <row r="6723">
          <cell r="A6723" t="str">
            <v>45233251-3</v>
          </cell>
        </row>
        <row r="6724">
          <cell r="A6724" t="str">
            <v>45233252-0</v>
          </cell>
        </row>
        <row r="6725">
          <cell r="A6725" t="str">
            <v>45233253-7</v>
          </cell>
        </row>
        <row r="6726">
          <cell r="A6726" t="str">
            <v>45233260-9</v>
          </cell>
        </row>
        <row r="6727">
          <cell r="A6727" t="str">
            <v>45233261-6</v>
          </cell>
        </row>
        <row r="6728">
          <cell r="A6728" t="str">
            <v>45233262-3</v>
          </cell>
        </row>
        <row r="6729">
          <cell r="A6729" t="str">
            <v>45233270-2</v>
          </cell>
        </row>
        <row r="6730">
          <cell r="A6730" t="str">
            <v>45233280-5</v>
          </cell>
        </row>
        <row r="6731">
          <cell r="A6731" t="str">
            <v>45233290-8</v>
          </cell>
        </row>
        <row r="6732">
          <cell r="A6732" t="str">
            <v>45233291-5</v>
          </cell>
        </row>
        <row r="6733">
          <cell r="A6733" t="str">
            <v>45233292-2</v>
          </cell>
        </row>
        <row r="6734">
          <cell r="A6734" t="str">
            <v>45233293-9</v>
          </cell>
        </row>
        <row r="6735">
          <cell r="A6735" t="str">
            <v>45233294-6</v>
          </cell>
        </row>
        <row r="6736">
          <cell r="A6736" t="str">
            <v>45233300-2</v>
          </cell>
        </row>
        <row r="6737">
          <cell r="A6737" t="str">
            <v>45233310-5</v>
          </cell>
        </row>
        <row r="6738">
          <cell r="A6738" t="str">
            <v>45233320-8</v>
          </cell>
        </row>
        <row r="6739">
          <cell r="A6739" t="str">
            <v>45233330-1</v>
          </cell>
        </row>
        <row r="6740">
          <cell r="A6740" t="str">
            <v>45233340-4</v>
          </cell>
        </row>
        <row r="6741">
          <cell r="A6741" t="str">
            <v>45234000-6</v>
          </cell>
        </row>
        <row r="6742">
          <cell r="A6742" t="str">
            <v>45234100-7</v>
          </cell>
        </row>
        <row r="6743">
          <cell r="A6743" t="str">
            <v>45234110-0</v>
          </cell>
        </row>
        <row r="6744">
          <cell r="A6744" t="str">
            <v>45234111-7</v>
          </cell>
        </row>
        <row r="6745">
          <cell r="A6745" t="str">
            <v>45234112-4</v>
          </cell>
        </row>
        <row r="6746">
          <cell r="A6746" t="str">
            <v>45234113-1</v>
          </cell>
        </row>
        <row r="6747">
          <cell r="A6747" t="str">
            <v>45234114-8</v>
          </cell>
        </row>
        <row r="6748">
          <cell r="A6748" t="str">
            <v>45234115-5</v>
          </cell>
        </row>
        <row r="6749">
          <cell r="A6749" t="str">
            <v>45234116-2</v>
          </cell>
        </row>
        <row r="6750">
          <cell r="A6750" t="str">
            <v>45234120-3</v>
          </cell>
        </row>
        <row r="6751">
          <cell r="A6751" t="str">
            <v>45234121-0</v>
          </cell>
        </row>
        <row r="6752">
          <cell r="A6752" t="str">
            <v>45234122-7</v>
          </cell>
        </row>
        <row r="6753">
          <cell r="A6753" t="str">
            <v>45234123-4</v>
          </cell>
        </row>
        <row r="6754">
          <cell r="A6754" t="str">
            <v>45234124-1</v>
          </cell>
        </row>
        <row r="6755">
          <cell r="A6755" t="str">
            <v>45234125-8</v>
          </cell>
        </row>
        <row r="6756">
          <cell r="A6756" t="str">
            <v>45234126-5</v>
          </cell>
        </row>
        <row r="6757">
          <cell r="A6757" t="str">
            <v>45234127-2</v>
          </cell>
        </row>
        <row r="6758">
          <cell r="A6758" t="str">
            <v>45234128-9</v>
          </cell>
        </row>
        <row r="6759">
          <cell r="A6759" t="str">
            <v>45234129-6</v>
          </cell>
        </row>
        <row r="6760">
          <cell r="A6760" t="str">
            <v>45234130-6</v>
          </cell>
        </row>
        <row r="6761">
          <cell r="A6761" t="str">
            <v>45234140-9</v>
          </cell>
        </row>
        <row r="6762">
          <cell r="A6762" t="str">
            <v>45234160-5</v>
          </cell>
        </row>
        <row r="6763">
          <cell r="A6763" t="str">
            <v>45234170-8</v>
          </cell>
        </row>
        <row r="6764">
          <cell r="A6764" t="str">
            <v>45234180-1</v>
          </cell>
        </row>
        <row r="6765">
          <cell r="A6765" t="str">
            <v>45234181-8</v>
          </cell>
        </row>
        <row r="6766">
          <cell r="A6766" t="str">
            <v>45234200-8</v>
          </cell>
        </row>
        <row r="6767">
          <cell r="A6767" t="str">
            <v>45234210-1</v>
          </cell>
        </row>
        <row r="6768">
          <cell r="A6768" t="str">
            <v>45234220-4</v>
          </cell>
        </row>
        <row r="6769">
          <cell r="A6769" t="str">
            <v>45234230-7</v>
          </cell>
        </row>
        <row r="6770">
          <cell r="A6770" t="str">
            <v>45234240-0</v>
          </cell>
        </row>
        <row r="6771">
          <cell r="A6771" t="str">
            <v>45234250-3</v>
          </cell>
        </row>
        <row r="6772">
          <cell r="A6772" t="str">
            <v>45235000-3</v>
          </cell>
        </row>
        <row r="6773">
          <cell r="A6773" t="str">
            <v>45235100-4</v>
          </cell>
        </row>
        <row r="6774">
          <cell r="A6774" t="str">
            <v>45235110-7</v>
          </cell>
        </row>
        <row r="6775">
          <cell r="A6775" t="str">
            <v>45235111-4</v>
          </cell>
        </row>
        <row r="6776">
          <cell r="A6776" t="str">
            <v>45235200-5</v>
          </cell>
        </row>
        <row r="6777">
          <cell r="A6777" t="str">
            <v>45235210-8</v>
          </cell>
        </row>
        <row r="6778">
          <cell r="A6778" t="str">
            <v>45235300-6</v>
          </cell>
        </row>
        <row r="6779">
          <cell r="A6779" t="str">
            <v>45235310-9</v>
          </cell>
        </row>
        <row r="6780">
          <cell r="A6780" t="str">
            <v>45235311-6</v>
          </cell>
        </row>
        <row r="6781">
          <cell r="A6781" t="str">
            <v>45235320-2</v>
          </cell>
        </row>
        <row r="6782">
          <cell r="A6782" t="str">
            <v>45236000-0</v>
          </cell>
        </row>
        <row r="6783">
          <cell r="A6783" t="str">
            <v>45236100-1</v>
          </cell>
        </row>
        <row r="6784">
          <cell r="A6784" t="str">
            <v>45236110-4</v>
          </cell>
        </row>
        <row r="6785">
          <cell r="A6785" t="str">
            <v>45236111-1</v>
          </cell>
        </row>
        <row r="6786">
          <cell r="A6786" t="str">
            <v>45236112-8</v>
          </cell>
        </row>
        <row r="6787">
          <cell r="A6787" t="str">
            <v>45236113-5</v>
          </cell>
        </row>
        <row r="6788">
          <cell r="A6788" t="str">
            <v>45236114-2</v>
          </cell>
        </row>
        <row r="6789">
          <cell r="A6789" t="str">
            <v>45236119-7</v>
          </cell>
        </row>
        <row r="6790">
          <cell r="A6790" t="str">
            <v>45236200-2</v>
          </cell>
        </row>
        <row r="6791">
          <cell r="A6791" t="str">
            <v>45236210-5</v>
          </cell>
        </row>
        <row r="6792">
          <cell r="A6792" t="str">
            <v>45236220-8</v>
          </cell>
        </row>
        <row r="6793">
          <cell r="A6793" t="str">
            <v>45236230-1</v>
          </cell>
        </row>
        <row r="6794">
          <cell r="A6794" t="str">
            <v>45236250-7</v>
          </cell>
        </row>
        <row r="6795">
          <cell r="A6795" t="str">
            <v>45236290-9</v>
          </cell>
        </row>
        <row r="6796">
          <cell r="A6796" t="str">
            <v>45236300-3</v>
          </cell>
        </row>
        <row r="6797">
          <cell r="A6797" t="str">
            <v>45237000-7</v>
          </cell>
        </row>
        <row r="6798">
          <cell r="A6798" t="str">
            <v>45240000-1</v>
          </cell>
        </row>
        <row r="6799">
          <cell r="A6799" t="str">
            <v>45241000-8</v>
          </cell>
        </row>
        <row r="6800">
          <cell r="A6800" t="str">
            <v>45241100-9</v>
          </cell>
        </row>
        <row r="6801">
          <cell r="A6801" t="str">
            <v>45241200-0</v>
          </cell>
        </row>
        <row r="6802">
          <cell r="A6802" t="str">
            <v>45241300-1</v>
          </cell>
        </row>
        <row r="6803">
          <cell r="A6803" t="str">
            <v>45241400-2</v>
          </cell>
        </row>
        <row r="6804">
          <cell r="A6804" t="str">
            <v>45241500-3</v>
          </cell>
        </row>
        <row r="6805">
          <cell r="A6805" t="str">
            <v>45241600-4</v>
          </cell>
        </row>
        <row r="6806">
          <cell r="A6806" t="str">
            <v>45242000-5</v>
          </cell>
        </row>
        <row r="6807">
          <cell r="A6807" t="str">
            <v>45242100-6</v>
          </cell>
        </row>
        <row r="6808">
          <cell r="A6808" t="str">
            <v>45242110-9</v>
          </cell>
        </row>
        <row r="6809">
          <cell r="A6809" t="str">
            <v>45242200-7</v>
          </cell>
        </row>
        <row r="6810">
          <cell r="A6810" t="str">
            <v>45242210-0</v>
          </cell>
        </row>
        <row r="6811">
          <cell r="A6811" t="str">
            <v>45243000-2</v>
          </cell>
        </row>
        <row r="6812">
          <cell r="A6812" t="str">
            <v>45243100-3</v>
          </cell>
        </row>
        <row r="6813">
          <cell r="A6813" t="str">
            <v>45243110-6</v>
          </cell>
        </row>
        <row r="6814">
          <cell r="A6814" t="str">
            <v>45243200-4</v>
          </cell>
        </row>
        <row r="6815">
          <cell r="A6815" t="str">
            <v>45243300-5</v>
          </cell>
        </row>
        <row r="6816">
          <cell r="A6816" t="str">
            <v>45243400-6</v>
          </cell>
        </row>
        <row r="6817">
          <cell r="A6817" t="str">
            <v>45243500-7</v>
          </cell>
        </row>
        <row r="6818">
          <cell r="A6818" t="str">
            <v>45243510-0</v>
          </cell>
        </row>
        <row r="6819">
          <cell r="A6819" t="str">
            <v>45243600-8</v>
          </cell>
        </row>
        <row r="6820">
          <cell r="A6820" t="str">
            <v>45244000-9</v>
          </cell>
        </row>
        <row r="6821">
          <cell r="A6821" t="str">
            <v>45244100-0</v>
          </cell>
        </row>
        <row r="6822">
          <cell r="A6822" t="str">
            <v>45244200-1</v>
          </cell>
        </row>
        <row r="6823">
          <cell r="A6823" t="str">
            <v>45245000-6</v>
          </cell>
        </row>
        <row r="6824">
          <cell r="A6824" t="str">
            <v>45246000-3</v>
          </cell>
        </row>
        <row r="6825">
          <cell r="A6825" t="str">
            <v>45246100-4</v>
          </cell>
        </row>
        <row r="6826">
          <cell r="A6826" t="str">
            <v>45246200-5</v>
          </cell>
        </row>
        <row r="6827">
          <cell r="A6827" t="str">
            <v>45246400-7</v>
          </cell>
        </row>
        <row r="6828">
          <cell r="A6828" t="str">
            <v>45246410-0</v>
          </cell>
        </row>
        <row r="6829">
          <cell r="A6829" t="str">
            <v>45246500-8</v>
          </cell>
        </row>
        <row r="6830">
          <cell r="A6830" t="str">
            <v>45246510-1</v>
          </cell>
        </row>
        <row r="6831">
          <cell r="A6831" t="str">
            <v>45247000-0</v>
          </cell>
        </row>
        <row r="6832">
          <cell r="A6832" t="str">
            <v>45247100-1</v>
          </cell>
        </row>
        <row r="6833">
          <cell r="A6833" t="str">
            <v>45247110-4</v>
          </cell>
        </row>
        <row r="6834">
          <cell r="A6834" t="str">
            <v>45247111-1</v>
          </cell>
        </row>
        <row r="6835">
          <cell r="A6835" t="str">
            <v>45247112-8</v>
          </cell>
        </row>
        <row r="6836">
          <cell r="A6836" t="str">
            <v>45247120-7</v>
          </cell>
        </row>
        <row r="6837">
          <cell r="A6837" t="str">
            <v>45247130-0</v>
          </cell>
        </row>
        <row r="6838">
          <cell r="A6838" t="str">
            <v>45247200-2</v>
          </cell>
        </row>
        <row r="6839">
          <cell r="A6839" t="str">
            <v>45247210-5</v>
          </cell>
        </row>
        <row r="6840">
          <cell r="A6840" t="str">
            <v>45247211-2</v>
          </cell>
        </row>
        <row r="6841">
          <cell r="A6841" t="str">
            <v>45247212-9</v>
          </cell>
        </row>
        <row r="6842">
          <cell r="A6842" t="str">
            <v>45247220-8</v>
          </cell>
        </row>
        <row r="6843">
          <cell r="A6843" t="str">
            <v>45247230-1</v>
          </cell>
        </row>
        <row r="6844">
          <cell r="A6844" t="str">
            <v>45247240-4</v>
          </cell>
        </row>
        <row r="6845">
          <cell r="A6845" t="str">
            <v>45247270-3</v>
          </cell>
        </row>
        <row r="6846">
          <cell r="A6846" t="str">
            <v>45248000-7</v>
          </cell>
        </row>
        <row r="6847">
          <cell r="A6847" t="str">
            <v>45248100-8</v>
          </cell>
        </row>
        <row r="6848">
          <cell r="A6848" t="str">
            <v>45248200-9</v>
          </cell>
        </row>
        <row r="6849">
          <cell r="A6849" t="str">
            <v>45248300-0</v>
          </cell>
        </row>
        <row r="6850">
          <cell r="A6850" t="str">
            <v>45248400-1</v>
          </cell>
        </row>
        <row r="6851">
          <cell r="A6851" t="str">
            <v>45248500-2</v>
          </cell>
        </row>
        <row r="6852">
          <cell r="A6852" t="str">
            <v>45250000-4</v>
          </cell>
        </row>
        <row r="6853">
          <cell r="A6853" t="str">
            <v>45251000-1</v>
          </cell>
        </row>
        <row r="6854">
          <cell r="A6854" t="str">
            <v>45251100-2</v>
          </cell>
        </row>
        <row r="6855">
          <cell r="A6855" t="str">
            <v>45251110-5</v>
          </cell>
        </row>
        <row r="6856">
          <cell r="A6856" t="str">
            <v>45251111-2</v>
          </cell>
        </row>
        <row r="6857">
          <cell r="A6857" t="str">
            <v>45251120-8</v>
          </cell>
        </row>
        <row r="6858">
          <cell r="A6858" t="str">
            <v>45251140-4</v>
          </cell>
        </row>
        <row r="6859">
          <cell r="A6859" t="str">
            <v>45251141-1</v>
          </cell>
        </row>
        <row r="6860">
          <cell r="A6860" t="str">
            <v>45251142-8</v>
          </cell>
        </row>
        <row r="6861">
          <cell r="A6861" t="str">
            <v>45251143-5</v>
          </cell>
        </row>
        <row r="6862">
          <cell r="A6862" t="str">
            <v>45251150-7</v>
          </cell>
        </row>
        <row r="6863">
          <cell r="A6863" t="str">
            <v>45251160-0</v>
          </cell>
        </row>
        <row r="6864">
          <cell r="A6864" t="str">
            <v>45251200-3</v>
          </cell>
        </row>
        <row r="6865">
          <cell r="A6865" t="str">
            <v>45251220-9</v>
          </cell>
        </row>
        <row r="6866">
          <cell r="A6866" t="str">
            <v>45251230-2</v>
          </cell>
        </row>
        <row r="6867">
          <cell r="A6867" t="str">
            <v>45251240-5</v>
          </cell>
        </row>
        <row r="6868">
          <cell r="A6868" t="str">
            <v>45251250-8</v>
          </cell>
        </row>
        <row r="6869">
          <cell r="A6869" t="str">
            <v>45252000-8</v>
          </cell>
        </row>
        <row r="6870">
          <cell r="A6870" t="str">
            <v>45252100-9</v>
          </cell>
        </row>
        <row r="6871">
          <cell r="A6871" t="str">
            <v>45252110-2</v>
          </cell>
        </row>
        <row r="6872">
          <cell r="A6872" t="str">
            <v>45252120-5</v>
          </cell>
        </row>
        <row r="6873">
          <cell r="A6873" t="str">
            <v>45252121-2</v>
          </cell>
        </row>
        <row r="6874">
          <cell r="A6874" t="str">
            <v>45252122-9</v>
          </cell>
        </row>
        <row r="6875">
          <cell r="A6875" t="str">
            <v>45252123-6</v>
          </cell>
        </row>
        <row r="6876">
          <cell r="A6876" t="str">
            <v>45252124-3</v>
          </cell>
        </row>
        <row r="6877">
          <cell r="A6877" t="str">
            <v>45252125-0</v>
          </cell>
        </row>
        <row r="6878">
          <cell r="A6878" t="str">
            <v>45252126-7</v>
          </cell>
        </row>
        <row r="6879">
          <cell r="A6879" t="str">
            <v>45252127-4</v>
          </cell>
        </row>
        <row r="6880">
          <cell r="A6880" t="str">
            <v>45252130-8</v>
          </cell>
        </row>
        <row r="6881">
          <cell r="A6881" t="str">
            <v>45252140-1</v>
          </cell>
        </row>
        <row r="6882">
          <cell r="A6882" t="str">
            <v>45252150-4</v>
          </cell>
        </row>
        <row r="6883">
          <cell r="A6883" t="str">
            <v>45252200-0</v>
          </cell>
        </row>
        <row r="6884">
          <cell r="A6884" t="str">
            <v>45252210-3</v>
          </cell>
        </row>
        <row r="6885">
          <cell r="A6885" t="str">
            <v>45252300-1</v>
          </cell>
        </row>
        <row r="6886">
          <cell r="A6886" t="str">
            <v>45253000-5</v>
          </cell>
        </row>
        <row r="6887">
          <cell r="A6887" t="str">
            <v>45253100-6</v>
          </cell>
        </row>
        <row r="6888">
          <cell r="A6888" t="str">
            <v>45253200-7</v>
          </cell>
        </row>
        <row r="6889">
          <cell r="A6889" t="str">
            <v>45253300-8</v>
          </cell>
        </row>
        <row r="6890">
          <cell r="A6890" t="str">
            <v>45253310-1</v>
          </cell>
        </row>
        <row r="6891">
          <cell r="A6891" t="str">
            <v>45253320-4</v>
          </cell>
        </row>
        <row r="6892">
          <cell r="A6892" t="str">
            <v>45253400-9</v>
          </cell>
        </row>
        <row r="6893">
          <cell r="A6893" t="str">
            <v>45253500-0</v>
          </cell>
        </row>
        <row r="6894">
          <cell r="A6894" t="str">
            <v>45253600-1</v>
          </cell>
        </row>
        <row r="6895">
          <cell r="A6895" t="str">
            <v>45253700-2</v>
          </cell>
        </row>
        <row r="6896">
          <cell r="A6896" t="str">
            <v>45253800-3</v>
          </cell>
        </row>
        <row r="6897">
          <cell r="A6897" t="str">
            <v>45254000-2</v>
          </cell>
        </row>
        <row r="6898">
          <cell r="A6898" t="str">
            <v>45254100-3</v>
          </cell>
        </row>
        <row r="6899">
          <cell r="A6899" t="str">
            <v>45254110-6</v>
          </cell>
        </row>
        <row r="6900">
          <cell r="A6900" t="str">
            <v>45254200-4</v>
          </cell>
        </row>
        <row r="6901">
          <cell r="A6901" t="str">
            <v>45255000-9</v>
          </cell>
        </row>
        <row r="6902">
          <cell r="A6902" t="str">
            <v>45255100-0</v>
          </cell>
        </row>
        <row r="6903">
          <cell r="A6903" t="str">
            <v>45255110-3</v>
          </cell>
        </row>
        <row r="6904">
          <cell r="A6904" t="str">
            <v>45255120-6</v>
          </cell>
        </row>
        <row r="6905">
          <cell r="A6905" t="str">
            <v>45255121-3</v>
          </cell>
        </row>
        <row r="6906">
          <cell r="A6906" t="str">
            <v>45255200-1</v>
          </cell>
        </row>
        <row r="6907">
          <cell r="A6907" t="str">
            <v>45255210-4</v>
          </cell>
        </row>
        <row r="6908">
          <cell r="A6908" t="str">
            <v>45255300-2</v>
          </cell>
        </row>
        <row r="6909">
          <cell r="A6909" t="str">
            <v>45255400-3</v>
          </cell>
        </row>
        <row r="6910">
          <cell r="A6910" t="str">
            <v>45255410-6</v>
          </cell>
        </row>
        <row r="6911">
          <cell r="A6911" t="str">
            <v>45255420-9</v>
          </cell>
        </row>
        <row r="6912">
          <cell r="A6912" t="str">
            <v>45255430-2</v>
          </cell>
        </row>
        <row r="6913">
          <cell r="A6913" t="str">
            <v>45255500-4</v>
          </cell>
        </row>
        <row r="6914">
          <cell r="A6914" t="str">
            <v>45255600-5</v>
          </cell>
        </row>
        <row r="6915">
          <cell r="A6915" t="str">
            <v>45255700-6</v>
          </cell>
        </row>
        <row r="6916">
          <cell r="A6916" t="str">
            <v>45255800-7</v>
          </cell>
        </row>
        <row r="6917">
          <cell r="A6917" t="str">
            <v>45259000-7</v>
          </cell>
        </row>
        <row r="6918">
          <cell r="A6918" t="str">
            <v>45259100-8</v>
          </cell>
        </row>
        <row r="6919">
          <cell r="A6919" t="str">
            <v>45259200-9</v>
          </cell>
        </row>
        <row r="6920">
          <cell r="A6920" t="str">
            <v>45259300-0</v>
          </cell>
        </row>
        <row r="6921">
          <cell r="A6921" t="str">
            <v>45259900-6</v>
          </cell>
        </row>
        <row r="6922">
          <cell r="A6922" t="str">
            <v>45260000-7</v>
          </cell>
        </row>
        <row r="6923">
          <cell r="A6923" t="str">
            <v>45261000-4</v>
          </cell>
        </row>
        <row r="6924">
          <cell r="A6924" t="str">
            <v>45261100-5</v>
          </cell>
        </row>
        <row r="6925">
          <cell r="A6925" t="str">
            <v>45261200-6</v>
          </cell>
        </row>
        <row r="6926">
          <cell r="A6926" t="str">
            <v>45261210-9</v>
          </cell>
        </row>
        <row r="6927">
          <cell r="A6927" t="str">
            <v>45261211-6</v>
          </cell>
        </row>
        <row r="6928">
          <cell r="A6928" t="str">
            <v>45261212-3</v>
          </cell>
        </row>
        <row r="6929">
          <cell r="A6929" t="str">
            <v>45261213-0</v>
          </cell>
        </row>
        <row r="6930">
          <cell r="A6930" t="str">
            <v>45261214-7</v>
          </cell>
        </row>
        <row r="6931">
          <cell r="A6931" t="str">
            <v>45261215-4</v>
          </cell>
        </row>
        <row r="6932">
          <cell r="A6932" t="str">
            <v>45261220-2</v>
          </cell>
        </row>
        <row r="6933">
          <cell r="A6933" t="str">
            <v>45261221-9</v>
          </cell>
        </row>
        <row r="6934">
          <cell r="A6934" t="str">
            <v>45261222-6</v>
          </cell>
        </row>
        <row r="6935">
          <cell r="A6935" t="str">
            <v>45261300-7</v>
          </cell>
        </row>
        <row r="6936">
          <cell r="A6936" t="str">
            <v>45261310-0</v>
          </cell>
        </row>
        <row r="6937">
          <cell r="A6937" t="str">
            <v>45261320-3</v>
          </cell>
        </row>
        <row r="6938">
          <cell r="A6938" t="str">
            <v>45261400-8</v>
          </cell>
        </row>
        <row r="6939">
          <cell r="A6939" t="str">
            <v>45261410-1</v>
          </cell>
        </row>
        <row r="6940">
          <cell r="A6940" t="str">
            <v>45261420-4</v>
          </cell>
        </row>
        <row r="6941">
          <cell r="A6941" t="str">
            <v>45261900-3</v>
          </cell>
        </row>
        <row r="6942">
          <cell r="A6942" t="str">
            <v>45261910-6</v>
          </cell>
        </row>
        <row r="6943">
          <cell r="A6943" t="str">
            <v>45261920-9</v>
          </cell>
        </row>
        <row r="6944">
          <cell r="A6944" t="str">
            <v>45262000-1</v>
          </cell>
        </row>
        <row r="6945">
          <cell r="A6945" t="str">
            <v>45262100-2</v>
          </cell>
        </row>
        <row r="6946">
          <cell r="A6946" t="str">
            <v>45262110-5</v>
          </cell>
        </row>
        <row r="6947">
          <cell r="A6947" t="str">
            <v>45262120-8</v>
          </cell>
        </row>
        <row r="6948">
          <cell r="A6948" t="str">
            <v>45262200-3</v>
          </cell>
        </row>
        <row r="6949">
          <cell r="A6949" t="str">
            <v>45262210-6</v>
          </cell>
        </row>
        <row r="6950">
          <cell r="A6950" t="str">
            <v>45262211-3</v>
          </cell>
        </row>
        <row r="6951">
          <cell r="A6951" t="str">
            <v>45262212-0</v>
          </cell>
        </row>
        <row r="6952">
          <cell r="A6952" t="str">
            <v>45262213-7</v>
          </cell>
        </row>
        <row r="6953">
          <cell r="A6953" t="str">
            <v>45262220-9</v>
          </cell>
        </row>
        <row r="6954">
          <cell r="A6954" t="str">
            <v>45262300-4</v>
          </cell>
        </row>
        <row r="6955">
          <cell r="A6955" t="str">
            <v>45262310-7</v>
          </cell>
        </row>
        <row r="6956">
          <cell r="A6956" t="str">
            <v>45262311-4</v>
          </cell>
        </row>
        <row r="6957">
          <cell r="A6957" t="str">
            <v>45262320-0</v>
          </cell>
        </row>
        <row r="6958">
          <cell r="A6958" t="str">
            <v>45262321-7</v>
          </cell>
        </row>
        <row r="6959">
          <cell r="A6959" t="str">
            <v>45262330-3</v>
          </cell>
        </row>
        <row r="6960">
          <cell r="A6960" t="str">
            <v>45262340-6</v>
          </cell>
        </row>
        <row r="6961">
          <cell r="A6961" t="str">
            <v>45262350-9</v>
          </cell>
        </row>
        <row r="6962">
          <cell r="A6962" t="str">
            <v>45262360-2</v>
          </cell>
        </row>
        <row r="6963">
          <cell r="A6963" t="str">
            <v>45262370-5</v>
          </cell>
        </row>
        <row r="6964">
          <cell r="A6964" t="str">
            <v>45262400-5</v>
          </cell>
        </row>
        <row r="6965">
          <cell r="A6965" t="str">
            <v>45262410-8</v>
          </cell>
        </row>
        <row r="6966">
          <cell r="A6966" t="str">
            <v>45262420-1</v>
          </cell>
        </row>
        <row r="6967">
          <cell r="A6967" t="str">
            <v>45262421-8</v>
          </cell>
        </row>
        <row r="6968">
          <cell r="A6968" t="str">
            <v>45262422-5</v>
          </cell>
        </row>
        <row r="6969">
          <cell r="A6969" t="str">
            <v>45262423-2</v>
          </cell>
        </row>
        <row r="6970">
          <cell r="A6970" t="str">
            <v>45262424-9</v>
          </cell>
        </row>
        <row r="6971">
          <cell r="A6971" t="str">
            <v>45262425-6</v>
          </cell>
        </row>
        <row r="6972">
          <cell r="A6972" t="str">
            <v>45262426-3</v>
          </cell>
        </row>
        <row r="6973">
          <cell r="A6973" t="str">
            <v>45262500-6</v>
          </cell>
        </row>
        <row r="6974">
          <cell r="A6974" t="str">
            <v>45262510-9</v>
          </cell>
        </row>
        <row r="6975">
          <cell r="A6975" t="str">
            <v>45262511-6</v>
          </cell>
        </row>
        <row r="6976">
          <cell r="A6976" t="str">
            <v>45262512-3</v>
          </cell>
        </row>
        <row r="6977">
          <cell r="A6977" t="str">
            <v>45262520-2</v>
          </cell>
        </row>
        <row r="6978">
          <cell r="A6978" t="str">
            <v>45262521-9</v>
          </cell>
        </row>
        <row r="6979">
          <cell r="A6979" t="str">
            <v>45262522-6</v>
          </cell>
        </row>
        <row r="6980">
          <cell r="A6980" t="str">
            <v>45262600-7</v>
          </cell>
        </row>
        <row r="6981">
          <cell r="A6981" t="str">
            <v>45262610-0</v>
          </cell>
        </row>
        <row r="6982">
          <cell r="A6982" t="str">
            <v>45262620-3</v>
          </cell>
        </row>
        <row r="6983">
          <cell r="A6983" t="str">
            <v>45262630-6</v>
          </cell>
        </row>
        <row r="6984">
          <cell r="A6984" t="str">
            <v>45262640-9</v>
          </cell>
        </row>
        <row r="6985">
          <cell r="A6985" t="str">
            <v>45262650-2</v>
          </cell>
        </row>
        <row r="6986">
          <cell r="A6986" t="str">
            <v>45262660-5</v>
          </cell>
        </row>
        <row r="6987">
          <cell r="A6987" t="str">
            <v>45262670-8</v>
          </cell>
        </row>
        <row r="6988">
          <cell r="A6988" t="str">
            <v>45262680-1</v>
          </cell>
        </row>
        <row r="6989">
          <cell r="A6989" t="str">
            <v>45262690-4</v>
          </cell>
        </row>
        <row r="6990">
          <cell r="A6990" t="str">
            <v>45262700-8</v>
          </cell>
        </row>
        <row r="6991">
          <cell r="A6991" t="str">
            <v>45262710-1</v>
          </cell>
        </row>
        <row r="6992">
          <cell r="A6992" t="str">
            <v>45262800-9</v>
          </cell>
        </row>
        <row r="6993">
          <cell r="A6993" t="str">
            <v>45262900-0</v>
          </cell>
        </row>
        <row r="6994">
          <cell r="A6994" t="str">
            <v>45300000-0</v>
          </cell>
        </row>
        <row r="6995">
          <cell r="A6995" t="str">
            <v>45310000-3</v>
          </cell>
        </row>
        <row r="6996">
          <cell r="A6996" t="str">
            <v>45311000-0</v>
          </cell>
        </row>
        <row r="6997">
          <cell r="A6997" t="str">
            <v>45311100-1</v>
          </cell>
        </row>
        <row r="6998">
          <cell r="A6998" t="str">
            <v>45311200-2</v>
          </cell>
        </row>
        <row r="6999">
          <cell r="A6999" t="str">
            <v>45312000-7</v>
          </cell>
        </row>
        <row r="7000">
          <cell r="A7000" t="str">
            <v>45312100-8</v>
          </cell>
        </row>
        <row r="7001">
          <cell r="A7001" t="str">
            <v>45312200-9</v>
          </cell>
        </row>
        <row r="7002">
          <cell r="A7002" t="str">
            <v>45312300-0</v>
          </cell>
        </row>
        <row r="7003">
          <cell r="A7003" t="str">
            <v>45312310-3</v>
          </cell>
        </row>
        <row r="7004">
          <cell r="A7004" t="str">
            <v>45312311-0</v>
          </cell>
        </row>
        <row r="7005">
          <cell r="A7005" t="str">
            <v>45312320-6</v>
          </cell>
        </row>
        <row r="7006">
          <cell r="A7006" t="str">
            <v>45312330-9</v>
          </cell>
        </row>
        <row r="7007">
          <cell r="A7007" t="str">
            <v>45313000-4</v>
          </cell>
        </row>
        <row r="7008">
          <cell r="A7008" t="str">
            <v>45313100-5</v>
          </cell>
        </row>
        <row r="7009">
          <cell r="A7009" t="str">
            <v>45313200-6</v>
          </cell>
        </row>
        <row r="7010">
          <cell r="A7010" t="str">
            <v>45313210-9</v>
          </cell>
        </row>
        <row r="7011">
          <cell r="A7011" t="str">
            <v>45314000-1</v>
          </cell>
        </row>
        <row r="7012">
          <cell r="A7012" t="str">
            <v>45314100-2</v>
          </cell>
        </row>
        <row r="7013">
          <cell r="A7013" t="str">
            <v>45314120-8</v>
          </cell>
        </row>
        <row r="7014">
          <cell r="A7014" t="str">
            <v>45314200-3</v>
          </cell>
        </row>
        <row r="7015">
          <cell r="A7015" t="str">
            <v>45314300-4</v>
          </cell>
        </row>
        <row r="7016">
          <cell r="A7016" t="str">
            <v>45314310-7</v>
          </cell>
        </row>
        <row r="7017">
          <cell r="A7017" t="str">
            <v>45314320-0</v>
          </cell>
        </row>
        <row r="7018">
          <cell r="A7018" t="str">
            <v>45315000-8</v>
          </cell>
        </row>
        <row r="7019">
          <cell r="A7019" t="str">
            <v>45315100-9</v>
          </cell>
        </row>
        <row r="7020">
          <cell r="A7020" t="str">
            <v>45315200-0</v>
          </cell>
        </row>
        <row r="7021">
          <cell r="A7021" t="str">
            <v>45315300-1</v>
          </cell>
        </row>
        <row r="7022">
          <cell r="A7022" t="str">
            <v>45315400-2</v>
          </cell>
        </row>
        <row r="7023">
          <cell r="A7023" t="str">
            <v>45315500-3</v>
          </cell>
        </row>
        <row r="7024">
          <cell r="A7024" t="str">
            <v>45315600-4</v>
          </cell>
        </row>
        <row r="7025">
          <cell r="A7025" t="str">
            <v>45315700-5</v>
          </cell>
        </row>
        <row r="7026">
          <cell r="A7026" t="str">
            <v>45316000-5</v>
          </cell>
        </row>
        <row r="7027">
          <cell r="A7027" t="str">
            <v>45316100-6</v>
          </cell>
        </row>
        <row r="7028">
          <cell r="A7028" t="str">
            <v>45316110-9</v>
          </cell>
        </row>
        <row r="7029">
          <cell r="A7029" t="str">
            <v>45316200-7</v>
          </cell>
        </row>
        <row r="7030">
          <cell r="A7030" t="str">
            <v>45316210-0</v>
          </cell>
        </row>
        <row r="7031">
          <cell r="A7031" t="str">
            <v>45316211-7</v>
          </cell>
        </row>
        <row r="7032">
          <cell r="A7032" t="str">
            <v>45316212-4</v>
          </cell>
        </row>
        <row r="7033">
          <cell r="A7033" t="str">
            <v>45316213-1</v>
          </cell>
        </row>
        <row r="7034">
          <cell r="A7034" t="str">
            <v>45316220-3</v>
          </cell>
        </row>
        <row r="7035">
          <cell r="A7035" t="str">
            <v>45316230-6</v>
          </cell>
        </row>
        <row r="7036">
          <cell r="A7036" t="str">
            <v>45317000-2</v>
          </cell>
        </row>
        <row r="7037">
          <cell r="A7037" t="str">
            <v>45317100-3</v>
          </cell>
        </row>
        <row r="7038">
          <cell r="A7038" t="str">
            <v>45317200-4</v>
          </cell>
        </row>
        <row r="7039">
          <cell r="A7039" t="str">
            <v>45317300-5</v>
          </cell>
        </row>
        <row r="7040">
          <cell r="A7040" t="str">
            <v>45317400-6</v>
          </cell>
        </row>
        <row r="7041">
          <cell r="A7041" t="str">
            <v>45320000-6</v>
          </cell>
        </row>
        <row r="7042">
          <cell r="A7042" t="str">
            <v>45321000-3</v>
          </cell>
        </row>
        <row r="7043">
          <cell r="A7043" t="str">
            <v>45323000-7</v>
          </cell>
        </row>
        <row r="7044">
          <cell r="A7044" t="str">
            <v>45324000-4</v>
          </cell>
        </row>
        <row r="7045">
          <cell r="A7045" t="str">
            <v>45330000-9</v>
          </cell>
        </row>
        <row r="7046">
          <cell r="A7046" t="str">
            <v>45331000-6</v>
          </cell>
        </row>
        <row r="7047">
          <cell r="A7047" t="str">
            <v>45331100-7</v>
          </cell>
        </row>
        <row r="7048">
          <cell r="A7048" t="str">
            <v>45331110-0</v>
          </cell>
        </row>
        <row r="7049">
          <cell r="A7049" t="str">
            <v>45331200-8</v>
          </cell>
        </row>
        <row r="7050">
          <cell r="A7050" t="str">
            <v>45331210-1</v>
          </cell>
        </row>
        <row r="7051">
          <cell r="A7051" t="str">
            <v>45331211-8</v>
          </cell>
        </row>
        <row r="7052">
          <cell r="A7052" t="str">
            <v>45331220-4</v>
          </cell>
        </row>
        <row r="7053">
          <cell r="A7053" t="str">
            <v>45331221-1</v>
          </cell>
        </row>
        <row r="7054">
          <cell r="A7054" t="str">
            <v>45331230-7</v>
          </cell>
        </row>
        <row r="7055">
          <cell r="A7055" t="str">
            <v>45331231-4</v>
          </cell>
        </row>
        <row r="7056">
          <cell r="A7056" t="str">
            <v>45332000-3</v>
          </cell>
        </row>
        <row r="7057">
          <cell r="A7057" t="str">
            <v>45332200-5</v>
          </cell>
        </row>
        <row r="7058">
          <cell r="A7058" t="str">
            <v>45332300-6</v>
          </cell>
        </row>
        <row r="7059">
          <cell r="A7059" t="str">
            <v>45332400-7</v>
          </cell>
        </row>
        <row r="7060">
          <cell r="A7060" t="str">
            <v>45333000-0</v>
          </cell>
        </row>
        <row r="7061">
          <cell r="A7061" t="str">
            <v>45333100-1</v>
          </cell>
        </row>
        <row r="7062">
          <cell r="A7062" t="str">
            <v>45333200-2</v>
          </cell>
        </row>
        <row r="7063">
          <cell r="A7063" t="str">
            <v>45340000-2</v>
          </cell>
        </row>
        <row r="7064">
          <cell r="A7064" t="str">
            <v>45341000-9</v>
          </cell>
        </row>
        <row r="7065">
          <cell r="A7065" t="str">
            <v>45342000-6</v>
          </cell>
        </row>
        <row r="7066">
          <cell r="A7066" t="str">
            <v>45343000-3</v>
          </cell>
        </row>
        <row r="7067">
          <cell r="A7067" t="str">
            <v>45343100-4</v>
          </cell>
        </row>
        <row r="7068">
          <cell r="A7068" t="str">
            <v>45343200-5</v>
          </cell>
        </row>
        <row r="7069">
          <cell r="A7069" t="str">
            <v>45343210-8</v>
          </cell>
        </row>
        <row r="7070">
          <cell r="A7070" t="str">
            <v>45343220-1</v>
          </cell>
        </row>
        <row r="7071">
          <cell r="A7071" t="str">
            <v>45343230-4</v>
          </cell>
        </row>
        <row r="7072">
          <cell r="A7072" t="str">
            <v>45350000-5</v>
          </cell>
        </row>
        <row r="7073">
          <cell r="A7073" t="str">
            <v>45351000-2</v>
          </cell>
        </row>
        <row r="7074">
          <cell r="A7074" t="str">
            <v>45400000-1</v>
          </cell>
        </row>
        <row r="7075">
          <cell r="A7075" t="str">
            <v>45410000-4</v>
          </cell>
        </row>
        <row r="7076">
          <cell r="A7076" t="str">
            <v>45420000-7</v>
          </cell>
        </row>
        <row r="7077">
          <cell r="A7077" t="str">
            <v>45421000-4</v>
          </cell>
        </row>
        <row r="7078">
          <cell r="A7078" t="str">
            <v>45421100-5</v>
          </cell>
        </row>
        <row r="7079">
          <cell r="A7079" t="str">
            <v>45421110-8</v>
          </cell>
        </row>
        <row r="7080">
          <cell r="A7080" t="str">
            <v>45421111-5</v>
          </cell>
        </row>
        <row r="7081">
          <cell r="A7081" t="str">
            <v>45421112-2</v>
          </cell>
        </row>
        <row r="7082">
          <cell r="A7082" t="str">
            <v>45421120-1</v>
          </cell>
        </row>
        <row r="7083">
          <cell r="A7083" t="str">
            <v>45421130-4</v>
          </cell>
        </row>
        <row r="7084">
          <cell r="A7084" t="str">
            <v>45421131-1</v>
          </cell>
        </row>
        <row r="7085">
          <cell r="A7085" t="str">
            <v>45421132-8</v>
          </cell>
        </row>
        <row r="7086">
          <cell r="A7086" t="str">
            <v>45421140-7</v>
          </cell>
        </row>
        <row r="7087">
          <cell r="A7087" t="str">
            <v>45421141-4</v>
          </cell>
        </row>
        <row r="7088">
          <cell r="A7088" t="str">
            <v>45421142-1</v>
          </cell>
        </row>
        <row r="7089">
          <cell r="A7089" t="str">
            <v>45421143-8</v>
          </cell>
        </row>
        <row r="7090">
          <cell r="A7090" t="str">
            <v>45421144-5</v>
          </cell>
        </row>
        <row r="7091">
          <cell r="A7091" t="str">
            <v>45421145-2</v>
          </cell>
        </row>
        <row r="7092">
          <cell r="A7092" t="str">
            <v>45421146-9</v>
          </cell>
        </row>
        <row r="7093">
          <cell r="A7093" t="str">
            <v>45421147-6</v>
          </cell>
        </row>
        <row r="7094">
          <cell r="A7094" t="str">
            <v>45421148-3</v>
          </cell>
        </row>
        <row r="7095">
          <cell r="A7095" t="str">
            <v>45421150-0</v>
          </cell>
        </row>
        <row r="7096">
          <cell r="A7096" t="str">
            <v>45421151-7</v>
          </cell>
        </row>
        <row r="7097">
          <cell r="A7097" t="str">
            <v>45421152-4</v>
          </cell>
        </row>
        <row r="7098">
          <cell r="A7098" t="str">
            <v>45421153-1</v>
          </cell>
        </row>
        <row r="7099">
          <cell r="A7099" t="str">
            <v>45421160-3</v>
          </cell>
        </row>
        <row r="7100">
          <cell r="A7100" t="str">
            <v>45422000-1</v>
          </cell>
        </row>
        <row r="7101">
          <cell r="A7101" t="str">
            <v>45422100-2</v>
          </cell>
        </row>
        <row r="7102">
          <cell r="A7102" t="str">
            <v>45430000-0</v>
          </cell>
        </row>
        <row r="7103">
          <cell r="A7103" t="str">
            <v>45431000-7</v>
          </cell>
        </row>
        <row r="7104">
          <cell r="A7104" t="str">
            <v>45431100-8</v>
          </cell>
        </row>
        <row r="7105">
          <cell r="A7105" t="str">
            <v>45431200-9</v>
          </cell>
        </row>
        <row r="7106">
          <cell r="A7106" t="str">
            <v>45432000-4</v>
          </cell>
        </row>
        <row r="7107">
          <cell r="A7107" t="str">
            <v>45432100-5</v>
          </cell>
        </row>
        <row r="7108">
          <cell r="A7108" t="str">
            <v>45432110-8</v>
          </cell>
        </row>
        <row r="7109">
          <cell r="A7109" t="str">
            <v>45432111-5</v>
          </cell>
        </row>
        <row r="7110">
          <cell r="A7110" t="str">
            <v>45432112-2</v>
          </cell>
        </row>
        <row r="7111">
          <cell r="A7111" t="str">
            <v>45432113-9</v>
          </cell>
        </row>
        <row r="7112">
          <cell r="A7112" t="str">
            <v>45432114-6</v>
          </cell>
        </row>
        <row r="7113">
          <cell r="A7113" t="str">
            <v>45432120-1</v>
          </cell>
        </row>
        <row r="7114">
          <cell r="A7114" t="str">
            <v>45432121-8</v>
          </cell>
        </row>
        <row r="7115">
          <cell r="A7115" t="str">
            <v>45432130-4</v>
          </cell>
        </row>
        <row r="7116">
          <cell r="A7116" t="str">
            <v>45432200-6</v>
          </cell>
        </row>
        <row r="7117">
          <cell r="A7117" t="str">
            <v>45432210-9</v>
          </cell>
        </row>
        <row r="7118">
          <cell r="A7118" t="str">
            <v>45432220-2</v>
          </cell>
        </row>
        <row r="7119">
          <cell r="A7119" t="str">
            <v>45440000-3</v>
          </cell>
        </row>
        <row r="7120">
          <cell r="A7120" t="str">
            <v>45441000-0</v>
          </cell>
        </row>
        <row r="7121">
          <cell r="A7121" t="str">
            <v>45442000-7</v>
          </cell>
        </row>
        <row r="7122">
          <cell r="A7122" t="str">
            <v>45442100-8</v>
          </cell>
        </row>
        <row r="7123">
          <cell r="A7123" t="str">
            <v>45442110-1</v>
          </cell>
        </row>
        <row r="7124">
          <cell r="A7124" t="str">
            <v>45442120-4</v>
          </cell>
        </row>
        <row r="7125">
          <cell r="A7125" t="str">
            <v>45442121-1</v>
          </cell>
        </row>
        <row r="7126">
          <cell r="A7126" t="str">
            <v>45442180-2</v>
          </cell>
        </row>
        <row r="7127">
          <cell r="A7127" t="str">
            <v>45442190-5</v>
          </cell>
        </row>
        <row r="7128">
          <cell r="A7128" t="str">
            <v>45442200-9</v>
          </cell>
        </row>
        <row r="7129">
          <cell r="A7129" t="str">
            <v>45442210-2</v>
          </cell>
        </row>
        <row r="7130">
          <cell r="A7130" t="str">
            <v>45442300-0</v>
          </cell>
        </row>
        <row r="7131">
          <cell r="A7131" t="str">
            <v>45443000-4</v>
          </cell>
        </row>
        <row r="7132">
          <cell r="A7132" t="str">
            <v>45450000-6</v>
          </cell>
        </row>
        <row r="7133">
          <cell r="A7133" t="str">
            <v>45451000-3</v>
          </cell>
        </row>
        <row r="7134">
          <cell r="A7134" t="str">
            <v>45451100-4</v>
          </cell>
        </row>
        <row r="7135">
          <cell r="A7135" t="str">
            <v>45451200-5</v>
          </cell>
        </row>
        <row r="7136">
          <cell r="A7136" t="str">
            <v>45451300-6</v>
          </cell>
        </row>
        <row r="7137">
          <cell r="A7137" t="str">
            <v>45452000-0</v>
          </cell>
        </row>
        <row r="7138">
          <cell r="A7138" t="str">
            <v>45452100-1</v>
          </cell>
        </row>
        <row r="7139">
          <cell r="A7139" t="str">
            <v>45453000-7</v>
          </cell>
        </row>
        <row r="7140">
          <cell r="A7140" t="str">
            <v>45453100-8</v>
          </cell>
        </row>
        <row r="7141">
          <cell r="A7141" t="str">
            <v>45454000-4</v>
          </cell>
        </row>
        <row r="7142">
          <cell r="A7142" t="str">
            <v>45454100-5</v>
          </cell>
        </row>
        <row r="7143">
          <cell r="A7143" t="str">
            <v>45500000-2</v>
          </cell>
        </row>
        <row r="7144">
          <cell r="A7144" t="str">
            <v>45510000-5</v>
          </cell>
        </row>
        <row r="7145">
          <cell r="A7145" t="str">
            <v>45520000-8</v>
          </cell>
        </row>
        <row r="7146">
          <cell r="A7146" t="str">
            <v>48100000-9</v>
          </cell>
        </row>
        <row r="7147">
          <cell r="A7147" t="str">
            <v>48110000-2</v>
          </cell>
        </row>
        <row r="7148">
          <cell r="A7148" t="str">
            <v>48120000-5</v>
          </cell>
        </row>
        <row r="7149">
          <cell r="A7149" t="str">
            <v>48121000-2</v>
          </cell>
        </row>
        <row r="7150">
          <cell r="A7150" t="str">
            <v>48130000-8</v>
          </cell>
        </row>
        <row r="7151">
          <cell r="A7151" t="str">
            <v>48131000-5</v>
          </cell>
        </row>
        <row r="7152">
          <cell r="A7152" t="str">
            <v>48132000-2</v>
          </cell>
        </row>
        <row r="7153">
          <cell r="A7153" t="str">
            <v>48140000-1</v>
          </cell>
        </row>
        <row r="7154">
          <cell r="A7154" t="str">
            <v>48150000-4</v>
          </cell>
        </row>
        <row r="7155">
          <cell r="A7155" t="str">
            <v>48151000-1</v>
          </cell>
        </row>
        <row r="7156">
          <cell r="A7156" t="str">
            <v>48160000-7</v>
          </cell>
        </row>
        <row r="7157">
          <cell r="A7157" t="str">
            <v>48161000-4</v>
          </cell>
        </row>
        <row r="7158">
          <cell r="A7158" t="str">
            <v>48170000-0</v>
          </cell>
        </row>
        <row r="7159">
          <cell r="A7159" t="str">
            <v>48180000-3</v>
          </cell>
        </row>
        <row r="7160">
          <cell r="A7160" t="str">
            <v>48190000-6</v>
          </cell>
        </row>
        <row r="7161">
          <cell r="A7161" t="str">
            <v>48200000-0</v>
          </cell>
        </row>
        <row r="7162">
          <cell r="A7162" t="str">
            <v>48210000-3</v>
          </cell>
        </row>
        <row r="7163">
          <cell r="A7163" t="str">
            <v>48211000-0</v>
          </cell>
        </row>
        <row r="7164">
          <cell r="A7164" t="str">
            <v>48212000-7</v>
          </cell>
        </row>
        <row r="7165">
          <cell r="A7165" t="str">
            <v>48213000-4</v>
          </cell>
        </row>
        <row r="7166">
          <cell r="A7166" t="str">
            <v>48214000-1</v>
          </cell>
        </row>
        <row r="7167">
          <cell r="A7167" t="str">
            <v>48215000-8</v>
          </cell>
        </row>
        <row r="7168">
          <cell r="A7168" t="str">
            <v>48216000-5</v>
          </cell>
        </row>
        <row r="7169">
          <cell r="A7169" t="str">
            <v>48217000-2</v>
          </cell>
        </row>
        <row r="7170">
          <cell r="A7170" t="str">
            <v>48217100-3</v>
          </cell>
        </row>
        <row r="7171">
          <cell r="A7171" t="str">
            <v>48217200-4</v>
          </cell>
        </row>
        <row r="7172">
          <cell r="A7172" t="str">
            <v>48217300-5</v>
          </cell>
        </row>
        <row r="7173">
          <cell r="A7173" t="str">
            <v>48218000-9</v>
          </cell>
        </row>
        <row r="7174">
          <cell r="A7174" t="str">
            <v>48219000-6</v>
          </cell>
        </row>
        <row r="7175">
          <cell r="A7175" t="str">
            <v>48219100-7</v>
          </cell>
        </row>
        <row r="7176">
          <cell r="A7176" t="str">
            <v>48219200-8</v>
          </cell>
        </row>
        <row r="7177">
          <cell r="A7177" t="str">
            <v>48219300-9</v>
          </cell>
        </row>
        <row r="7178">
          <cell r="A7178" t="str">
            <v>48219400-0</v>
          </cell>
        </row>
        <row r="7179">
          <cell r="A7179" t="str">
            <v>48219500-1</v>
          </cell>
        </row>
        <row r="7180">
          <cell r="A7180" t="str">
            <v>48219600-2</v>
          </cell>
        </row>
        <row r="7181">
          <cell r="A7181" t="str">
            <v>48219700-3</v>
          </cell>
        </row>
        <row r="7182">
          <cell r="A7182" t="str">
            <v>48219800-4</v>
          </cell>
        </row>
        <row r="7183">
          <cell r="A7183" t="str">
            <v>48220000-6</v>
          </cell>
        </row>
        <row r="7184">
          <cell r="A7184" t="str">
            <v>48221000-3</v>
          </cell>
        </row>
        <row r="7185">
          <cell r="A7185" t="str">
            <v>48222000-0</v>
          </cell>
        </row>
        <row r="7186">
          <cell r="A7186" t="str">
            <v>48223000-7</v>
          </cell>
        </row>
        <row r="7187">
          <cell r="A7187" t="str">
            <v>48224000-4</v>
          </cell>
        </row>
        <row r="7188">
          <cell r="A7188" t="str">
            <v>48300000-1</v>
          </cell>
        </row>
        <row r="7189">
          <cell r="A7189" t="str">
            <v>48310000-4</v>
          </cell>
        </row>
        <row r="7190">
          <cell r="A7190" t="str">
            <v>48311000-1</v>
          </cell>
        </row>
        <row r="7191">
          <cell r="A7191" t="str">
            <v>48311100-2</v>
          </cell>
        </row>
        <row r="7192">
          <cell r="A7192" t="str">
            <v>48312000-8</v>
          </cell>
        </row>
        <row r="7193">
          <cell r="A7193" t="str">
            <v>48313000-5</v>
          </cell>
        </row>
        <row r="7194">
          <cell r="A7194" t="str">
            <v>48313100-6</v>
          </cell>
        </row>
        <row r="7195">
          <cell r="A7195" t="str">
            <v>48314000-2</v>
          </cell>
        </row>
        <row r="7196">
          <cell r="A7196" t="str">
            <v>48315000-9</v>
          </cell>
        </row>
        <row r="7197">
          <cell r="A7197" t="str">
            <v>48316000-6</v>
          </cell>
        </row>
        <row r="7198">
          <cell r="A7198" t="str">
            <v>48317000-3</v>
          </cell>
        </row>
        <row r="7199">
          <cell r="A7199" t="str">
            <v>48318000-0</v>
          </cell>
        </row>
        <row r="7200">
          <cell r="A7200" t="str">
            <v>48319000-7</v>
          </cell>
        </row>
        <row r="7201">
          <cell r="A7201" t="str">
            <v>48320000-7</v>
          </cell>
        </row>
        <row r="7202">
          <cell r="A7202" t="str">
            <v>48321000-4</v>
          </cell>
        </row>
        <row r="7203">
          <cell r="A7203" t="str">
            <v>48321100-5</v>
          </cell>
        </row>
        <row r="7204">
          <cell r="A7204" t="str">
            <v>48322000-1</v>
          </cell>
        </row>
        <row r="7205">
          <cell r="A7205" t="str">
            <v>48323000-8</v>
          </cell>
        </row>
        <row r="7206">
          <cell r="A7206" t="str">
            <v>48324000-5</v>
          </cell>
        </row>
        <row r="7207">
          <cell r="A7207" t="str">
            <v>48325000-2</v>
          </cell>
        </row>
        <row r="7208">
          <cell r="A7208" t="str">
            <v>48326000-9</v>
          </cell>
        </row>
        <row r="7209">
          <cell r="A7209" t="str">
            <v>48326100-0</v>
          </cell>
        </row>
        <row r="7210">
          <cell r="A7210" t="str">
            <v>48327000-6</v>
          </cell>
        </row>
        <row r="7211">
          <cell r="A7211" t="str">
            <v>48328000-3</v>
          </cell>
        </row>
        <row r="7212">
          <cell r="A7212" t="str">
            <v>48329000-0</v>
          </cell>
        </row>
        <row r="7213">
          <cell r="A7213" t="str">
            <v>48330000-0</v>
          </cell>
        </row>
        <row r="7214">
          <cell r="A7214" t="str">
            <v>48331000-7</v>
          </cell>
        </row>
        <row r="7215">
          <cell r="A7215" t="str">
            <v>48332000-4</v>
          </cell>
        </row>
        <row r="7216">
          <cell r="A7216" t="str">
            <v>48333000-1</v>
          </cell>
        </row>
        <row r="7217">
          <cell r="A7217" t="str">
            <v>48400000-2</v>
          </cell>
        </row>
        <row r="7218">
          <cell r="A7218" t="str">
            <v>48410000-5</v>
          </cell>
        </row>
        <row r="7219">
          <cell r="A7219" t="str">
            <v>48411000-2</v>
          </cell>
        </row>
        <row r="7220">
          <cell r="A7220" t="str">
            <v>48412000-9</v>
          </cell>
        </row>
        <row r="7221">
          <cell r="A7221" t="str">
            <v>48420000-8</v>
          </cell>
        </row>
        <row r="7222">
          <cell r="A7222" t="str">
            <v>48421000-5</v>
          </cell>
        </row>
        <row r="7223">
          <cell r="A7223" t="str">
            <v>48422000-2</v>
          </cell>
        </row>
        <row r="7224">
          <cell r="A7224" t="str">
            <v>48430000-1</v>
          </cell>
        </row>
        <row r="7225">
          <cell r="A7225" t="str">
            <v>48440000-4</v>
          </cell>
        </row>
        <row r="7226">
          <cell r="A7226" t="str">
            <v>48441000-1</v>
          </cell>
        </row>
        <row r="7227">
          <cell r="A7227" t="str">
            <v>48442000-8</v>
          </cell>
        </row>
        <row r="7228">
          <cell r="A7228" t="str">
            <v>48443000-5</v>
          </cell>
        </row>
        <row r="7229">
          <cell r="A7229" t="str">
            <v>48444000-2</v>
          </cell>
        </row>
        <row r="7230">
          <cell r="A7230" t="str">
            <v>48444100-3</v>
          </cell>
        </row>
        <row r="7231">
          <cell r="A7231" t="str">
            <v>48445000-9</v>
          </cell>
        </row>
        <row r="7232">
          <cell r="A7232" t="str">
            <v>48450000-7</v>
          </cell>
        </row>
        <row r="7233">
          <cell r="A7233" t="str">
            <v>48451000-4</v>
          </cell>
        </row>
        <row r="7234">
          <cell r="A7234" t="str">
            <v>48460000-0</v>
          </cell>
        </row>
        <row r="7235">
          <cell r="A7235" t="str">
            <v>48461000-7</v>
          </cell>
        </row>
        <row r="7236">
          <cell r="A7236" t="str">
            <v>48462000-4</v>
          </cell>
        </row>
        <row r="7237">
          <cell r="A7237" t="str">
            <v>48463000-1</v>
          </cell>
        </row>
        <row r="7238">
          <cell r="A7238" t="str">
            <v>48470000-3</v>
          </cell>
        </row>
        <row r="7239">
          <cell r="A7239" t="str">
            <v>48480000-6</v>
          </cell>
        </row>
        <row r="7240">
          <cell r="A7240" t="str">
            <v>48481000-3</v>
          </cell>
        </row>
        <row r="7241">
          <cell r="A7241" t="str">
            <v>48482000-0</v>
          </cell>
        </row>
        <row r="7242">
          <cell r="A7242" t="str">
            <v>48490000-9</v>
          </cell>
        </row>
        <row r="7243">
          <cell r="A7243" t="str">
            <v>48500000-3</v>
          </cell>
        </row>
        <row r="7244">
          <cell r="A7244" t="str">
            <v>48510000-6</v>
          </cell>
        </row>
        <row r="7245">
          <cell r="A7245" t="str">
            <v>48511000-3</v>
          </cell>
        </row>
        <row r="7246">
          <cell r="A7246" t="str">
            <v>48512000-0</v>
          </cell>
        </row>
        <row r="7247">
          <cell r="A7247" t="str">
            <v>48513000-7</v>
          </cell>
        </row>
        <row r="7248">
          <cell r="A7248" t="str">
            <v>48514000-4</v>
          </cell>
        </row>
        <row r="7249">
          <cell r="A7249" t="str">
            <v>48515000-1</v>
          </cell>
        </row>
        <row r="7250">
          <cell r="A7250" t="str">
            <v>48516000-8</v>
          </cell>
        </row>
        <row r="7251">
          <cell r="A7251" t="str">
            <v>48517000-5</v>
          </cell>
        </row>
        <row r="7252">
          <cell r="A7252" t="str">
            <v>48518000-2</v>
          </cell>
        </row>
        <row r="7253">
          <cell r="A7253" t="str">
            <v>48519000-9</v>
          </cell>
        </row>
        <row r="7254">
          <cell r="A7254" t="str">
            <v>48520000-9</v>
          </cell>
        </row>
        <row r="7255">
          <cell r="A7255" t="str">
            <v>48521000-6</v>
          </cell>
        </row>
        <row r="7256">
          <cell r="A7256" t="str">
            <v>48522000-3</v>
          </cell>
        </row>
        <row r="7257">
          <cell r="A7257" t="str">
            <v>48600000-4</v>
          </cell>
        </row>
        <row r="7258">
          <cell r="A7258" t="str">
            <v>48610000-7</v>
          </cell>
        </row>
        <row r="7259">
          <cell r="A7259" t="str">
            <v>48611000-4</v>
          </cell>
        </row>
        <row r="7260">
          <cell r="A7260" t="str">
            <v>48612000-1</v>
          </cell>
        </row>
        <row r="7261">
          <cell r="A7261" t="str">
            <v>48613000-8</v>
          </cell>
        </row>
        <row r="7262">
          <cell r="A7262" t="str">
            <v>48614000-5</v>
          </cell>
        </row>
        <row r="7263">
          <cell r="A7263" t="str">
            <v>48620000-0</v>
          </cell>
        </row>
        <row r="7264">
          <cell r="A7264" t="str">
            <v>48621000-7</v>
          </cell>
        </row>
        <row r="7265">
          <cell r="A7265" t="str">
            <v>48622000-4</v>
          </cell>
        </row>
        <row r="7266">
          <cell r="A7266" t="str">
            <v>48623000-1</v>
          </cell>
        </row>
        <row r="7267">
          <cell r="A7267" t="str">
            <v>48624000-8</v>
          </cell>
        </row>
        <row r="7268">
          <cell r="A7268" t="str">
            <v>48625000-5</v>
          </cell>
        </row>
        <row r="7269">
          <cell r="A7269" t="str">
            <v>48626000-2</v>
          </cell>
        </row>
        <row r="7270">
          <cell r="A7270" t="str">
            <v>48627000-9</v>
          </cell>
        </row>
        <row r="7271">
          <cell r="A7271" t="str">
            <v>48628000-9</v>
          </cell>
        </row>
        <row r="7272">
          <cell r="A7272" t="str">
            <v>48700000-5</v>
          </cell>
        </row>
        <row r="7273">
          <cell r="A7273" t="str">
            <v>48710000-8</v>
          </cell>
        </row>
        <row r="7274">
          <cell r="A7274" t="str">
            <v>48720000-1</v>
          </cell>
        </row>
        <row r="7275">
          <cell r="A7275" t="str">
            <v>48730000-4</v>
          </cell>
        </row>
        <row r="7276">
          <cell r="A7276" t="str">
            <v>48731000-1</v>
          </cell>
        </row>
        <row r="7277">
          <cell r="A7277" t="str">
            <v>48732000-8</v>
          </cell>
        </row>
        <row r="7278">
          <cell r="A7278" t="str">
            <v>48740000-7</v>
          </cell>
        </row>
        <row r="7279">
          <cell r="A7279" t="str">
            <v>48750000-0</v>
          </cell>
        </row>
        <row r="7280">
          <cell r="A7280" t="str">
            <v>48760000-3</v>
          </cell>
        </row>
        <row r="7281">
          <cell r="A7281" t="str">
            <v>48761000-0</v>
          </cell>
        </row>
        <row r="7282">
          <cell r="A7282" t="str">
            <v>48770000-6</v>
          </cell>
        </row>
        <row r="7283">
          <cell r="A7283" t="str">
            <v>48771000-3</v>
          </cell>
        </row>
        <row r="7284">
          <cell r="A7284" t="str">
            <v>48772000-0</v>
          </cell>
        </row>
        <row r="7285">
          <cell r="A7285" t="str">
            <v>48773000-7</v>
          </cell>
        </row>
        <row r="7286">
          <cell r="A7286" t="str">
            <v>48773100-8</v>
          </cell>
        </row>
        <row r="7287">
          <cell r="A7287" t="str">
            <v>48780000-9</v>
          </cell>
        </row>
        <row r="7288">
          <cell r="A7288" t="str">
            <v>48781000-6</v>
          </cell>
        </row>
        <row r="7289">
          <cell r="A7289" t="str">
            <v>48782000-3</v>
          </cell>
        </row>
        <row r="7290">
          <cell r="A7290" t="str">
            <v>48783000-0</v>
          </cell>
        </row>
        <row r="7291">
          <cell r="A7291" t="str">
            <v>48790000-2</v>
          </cell>
        </row>
        <row r="7292">
          <cell r="A7292" t="str">
            <v>48800000-6</v>
          </cell>
        </row>
        <row r="7293">
          <cell r="A7293" t="str">
            <v>48810000-9</v>
          </cell>
        </row>
        <row r="7294">
          <cell r="A7294" t="str">
            <v>48811000-6</v>
          </cell>
        </row>
        <row r="7295">
          <cell r="A7295" t="str">
            <v>48812000-3</v>
          </cell>
        </row>
        <row r="7296">
          <cell r="A7296" t="str">
            <v>48813000-0</v>
          </cell>
        </row>
        <row r="7297">
          <cell r="A7297" t="str">
            <v>48813100-1</v>
          </cell>
        </row>
        <row r="7298">
          <cell r="A7298" t="str">
            <v>48813200-2</v>
          </cell>
        </row>
        <row r="7299">
          <cell r="A7299" t="str">
            <v>48814000-7</v>
          </cell>
        </row>
        <row r="7300">
          <cell r="A7300" t="str">
            <v>48814100-8</v>
          </cell>
        </row>
        <row r="7301">
          <cell r="A7301" t="str">
            <v>48814200-9</v>
          </cell>
        </row>
        <row r="7302">
          <cell r="A7302" t="str">
            <v>48814300-0</v>
          </cell>
        </row>
        <row r="7303">
          <cell r="A7303" t="str">
            <v>48814400-1</v>
          </cell>
        </row>
        <row r="7304">
          <cell r="A7304" t="str">
            <v>48814500-2</v>
          </cell>
        </row>
        <row r="7305">
          <cell r="A7305" t="str">
            <v>48820000-2</v>
          </cell>
        </row>
        <row r="7306">
          <cell r="A7306" t="str">
            <v>48821000-9</v>
          </cell>
        </row>
        <row r="7307">
          <cell r="A7307" t="str">
            <v>48822000-6</v>
          </cell>
        </row>
        <row r="7308">
          <cell r="A7308" t="str">
            <v>48823000-3</v>
          </cell>
        </row>
        <row r="7309">
          <cell r="A7309" t="str">
            <v>48824000-0</v>
          </cell>
        </row>
        <row r="7310">
          <cell r="A7310" t="str">
            <v>48825000-7</v>
          </cell>
        </row>
        <row r="7311">
          <cell r="A7311" t="str">
            <v>48900000-7</v>
          </cell>
        </row>
        <row r="7312">
          <cell r="A7312" t="str">
            <v>48910000-0</v>
          </cell>
        </row>
        <row r="7313">
          <cell r="A7313" t="str">
            <v>48911000-7</v>
          </cell>
        </row>
        <row r="7314">
          <cell r="A7314" t="str">
            <v>48912000-4</v>
          </cell>
        </row>
        <row r="7315">
          <cell r="A7315" t="str">
            <v>48913000-1</v>
          </cell>
        </row>
        <row r="7316">
          <cell r="A7316" t="str">
            <v>48920000-3</v>
          </cell>
        </row>
        <row r="7317">
          <cell r="A7317" t="str">
            <v>48921000-0</v>
          </cell>
        </row>
        <row r="7318">
          <cell r="A7318" t="str">
            <v>48930000-6</v>
          </cell>
        </row>
        <row r="7319">
          <cell r="A7319" t="str">
            <v>48931000-3</v>
          </cell>
        </row>
        <row r="7320">
          <cell r="A7320" t="str">
            <v>48932000-0</v>
          </cell>
        </row>
        <row r="7321">
          <cell r="A7321" t="str">
            <v>48940000-9</v>
          </cell>
        </row>
        <row r="7322">
          <cell r="A7322" t="str">
            <v>48941000-6</v>
          </cell>
        </row>
        <row r="7323">
          <cell r="A7323" t="str">
            <v>48942000-3</v>
          </cell>
        </row>
        <row r="7324">
          <cell r="A7324" t="str">
            <v>48950000-2</v>
          </cell>
        </row>
        <row r="7325">
          <cell r="A7325" t="str">
            <v>48951000-9</v>
          </cell>
        </row>
        <row r="7326">
          <cell r="A7326" t="str">
            <v>48952000-6</v>
          </cell>
        </row>
        <row r="7327">
          <cell r="A7327" t="str">
            <v>48960000-5</v>
          </cell>
        </row>
        <row r="7328">
          <cell r="A7328" t="str">
            <v>48961000-2</v>
          </cell>
        </row>
        <row r="7329">
          <cell r="A7329" t="str">
            <v>48962000-9</v>
          </cell>
        </row>
        <row r="7330">
          <cell r="A7330" t="str">
            <v>48970000-8</v>
          </cell>
        </row>
        <row r="7331">
          <cell r="A7331" t="str">
            <v>48971000-5</v>
          </cell>
        </row>
        <row r="7332">
          <cell r="A7332" t="str">
            <v>48972000-2</v>
          </cell>
        </row>
        <row r="7333">
          <cell r="A7333" t="str">
            <v>48980000-1</v>
          </cell>
        </row>
        <row r="7334">
          <cell r="A7334" t="str">
            <v>48981000-8</v>
          </cell>
        </row>
        <row r="7335">
          <cell r="A7335" t="str">
            <v>48982000-5</v>
          </cell>
        </row>
        <row r="7336">
          <cell r="A7336" t="str">
            <v>48983000-2</v>
          </cell>
        </row>
        <row r="7337">
          <cell r="A7337" t="str">
            <v>48984000-9</v>
          </cell>
        </row>
        <row r="7338">
          <cell r="A7338" t="str">
            <v>48985000-6</v>
          </cell>
        </row>
        <row r="7339">
          <cell r="A7339" t="str">
            <v>48986000-3</v>
          </cell>
        </row>
        <row r="7340">
          <cell r="A7340" t="str">
            <v>48987000-0</v>
          </cell>
        </row>
        <row r="7341">
          <cell r="A7341" t="str">
            <v>48990000-4</v>
          </cell>
        </row>
        <row r="7342">
          <cell r="A7342" t="str">
            <v>48991000-1</v>
          </cell>
        </row>
        <row r="7343">
          <cell r="A7343" t="str">
            <v>50100000-6</v>
          </cell>
        </row>
        <row r="7344">
          <cell r="A7344" t="str">
            <v>50110000-9</v>
          </cell>
        </row>
        <row r="7345">
          <cell r="A7345" t="str">
            <v>50111000-6</v>
          </cell>
        </row>
        <row r="7346">
          <cell r="A7346" t="str">
            <v>50111100-7</v>
          </cell>
        </row>
        <row r="7347">
          <cell r="A7347" t="str">
            <v>50111110-0</v>
          </cell>
        </row>
        <row r="7348">
          <cell r="A7348" t="str">
            <v>50112000-3</v>
          </cell>
        </row>
        <row r="7349">
          <cell r="A7349" t="str">
            <v>50112100-4</v>
          </cell>
        </row>
        <row r="7350">
          <cell r="A7350" t="str">
            <v>50112110-7</v>
          </cell>
        </row>
        <row r="7351">
          <cell r="A7351" t="str">
            <v>50112111-4</v>
          </cell>
        </row>
        <row r="7352">
          <cell r="A7352" t="str">
            <v>50112120-0</v>
          </cell>
        </row>
        <row r="7353">
          <cell r="A7353" t="str">
            <v>50112200-5</v>
          </cell>
        </row>
        <row r="7354">
          <cell r="A7354" t="str">
            <v>50112300-6</v>
          </cell>
        </row>
        <row r="7355">
          <cell r="A7355" t="str">
            <v>50113000-0</v>
          </cell>
        </row>
        <row r="7356">
          <cell r="A7356" t="str">
            <v>50113100-1</v>
          </cell>
        </row>
        <row r="7357">
          <cell r="A7357" t="str">
            <v>50113200-2</v>
          </cell>
        </row>
        <row r="7358">
          <cell r="A7358" t="str">
            <v>50114000-7</v>
          </cell>
        </row>
        <row r="7359">
          <cell r="A7359" t="str">
            <v>50114100-8</v>
          </cell>
        </row>
        <row r="7360">
          <cell r="A7360" t="str">
            <v>50114200-9</v>
          </cell>
        </row>
        <row r="7361">
          <cell r="A7361" t="str">
            <v>50115000-4</v>
          </cell>
        </row>
        <row r="7362">
          <cell r="A7362" t="str">
            <v>50115100-5</v>
          </cell>
        </row>
        <row r="7363">
          <cell r="A7363" t="str">
            <v>50115200-6</v>
          </cell>
        </row>
        <row r="7364">
          <cell r="A7364" t="str">
            <v>50116000-1</v>
          </cell>
        </row>
        <row r="7365">
          <cell r="A7365" t="str">
            <v>50116100-2</v>
          </cell>
        </row>
        <row r="7366">
          <cell r="A7366" t="str">
            <v>50116200-3</v>
          </cell>
        </row>
        <row r="7367">
          <cell r="A7367" t="str">
            <v>50116300-4</v>
          </cell>
        </row>
        <row r="7368">
          <cell r="A7368" t="str">
            <v>50116400-5</v>
          </cell>
        </row>
        <row r="7369">
          <cell r="A7369" t="str">
            <v>50116500-6</v>
          </cell>
        </row>
        <row r="7370">
          <cell r="A7370" t="str">
            <v>50116510-9</v>
          </cell>
        </row>
        <row r="7371">
          <cell r="A7371" t="str">
            <v>50116600-7</v>
          </cell>
        </row>
        <row r="7372">
          <cell r="A7372" t="str">
            <v>50117000-8</v>
          </cell>
        </row>
        <row r="7373">
          <cell r="A7373" t="str">
            <v>50117100-9</v>
          </cell>
        </row>
        <row r="7374">
          <cell r="A7374" t="str">
            <v>50117200-0</v>
          </cell>
        </row>
        <row r="7375">
          <cell r="A7375" t="str">
            <v>50117300-1</v>
          </cell>
        </row>
        <row r="7376">
          <cell r="A7376" t="str">
            <v>50118000-5</v>
          </cell>
        </row>
        <row r="7377">
          <cell r="A7377" t="str">
            <v>50118100-6</v>
          </cell>
        </row>
        <row r="7378">
          <cell r="A7378" t="str">
            <v>50118110-9</v>
          </cell>
        </row>
        <row r="7379">
          <cell r="A7379" t="str">
            <v>50118200-7</v>
          </cell>
        </row>
        <row r="7380">
          <cell r="A7380" t="str">
            <v>50118300-8</v>
          </cell>
        </row>
        <row r="7381">
          <cell r="A7381" t="str">
            <v>50118400-9</v>
          </cell>
        </row>
        <row r="7382">
          <cell r="A7382" t="str">
            <v>50118500-0</v>
          </cell>
        </row>
        <row r="7383">
          <cell r="A7383" t="str">
            <v>50190000-3</v>
          </cell>
        </row>
        <row r="7384">
          <cell r="A7384" t="str">
            <v>50200000-7</v>
          </cell>
        </row>
        <row r="7385">
          <cell r="A7385" t="str">
            <v>50210000-0</v>
          </cell>
        </row>
        <row r="7386">
          <cell r="A7386" t="str">
            <v>50211000-7</v>
          </cell>
        </row>
        <row r="7387">
          <cell r="A7387" t="str">
            <v>50211100-8</v>
          </cell>
        </row>
        <row r="7388">
          <cell r="A7388" t="str">
            <v>50211200-9</v>
          </cell>
        </row>
        <row r="7389">
          <cell r="A7389" t="str">
            <v>50211210-2</v>
          </cell>
        </row>
        <row r="7390">
          <cell r="A7390" t="str">
            <v>50211211-9</v>
          </cell>
        </row>
        <row r="7391">
          <cell r="A7391" t="str">
            <v>50211212-6</v>
          </cell>
        </row>
        <row r="7392">
          <cell r="A7392" t="str">
            <v>50211300-0</v>
          </cell>
        </row>
        <row r="7393">
          <cell r="A7393" t="str">
            <v>50211310-3</v>
          </cell>
        </row>
        <row r="7394">
          <cell r="A7394" t="str">
            <v>50212000-4</v>
          </cell>
        </row>
        <row r="7395">
          <cell r="A7395" t="str">
            <v>50220000-3</v>
          </cell>
        </row>
        <row r="7396">
          <cell r="A7396" t="str">
            <v>50221000-0</v>
          </cell>
        </row>
        <row r="7397">
          <cell r="A7397" t="str">
            <v>50221100-1</v>
          </cell>
        </row>
        <row r="7398">
          <cell r="A7398" t="str">
            <v>50221200-2</v>
          </cell>
        </row>
        <row r="7399">
          <cell r="A7399" t="str">
            <v>50221300-3</v>
          </cell>
        </row>
        <row r="7400">
          <cell r="A7400" t="str">
            <v>50221400-4</v>
          </cell>
        </row>
        <row r="7401">
          <cell r="A7401" t="str">
            <v>50222000-7</v>
          </cell>
        </row>
        <row r="7402">
          <cell r="A7402" t="str">
            <v>50222100-8</v>
          </cell>
        </row>
        <row r="7403">
          <cell r="A7403" t="str">
            <v>50223000-4</v>
          </cell>
        </row>
        <row r="7404">
          <cell r="A7404" t="str">
            <v>50224000-1</v>
          </cell>
        </row>
        <row r="7405">
          <cell r="A7405" t="str">
            <v>50224100-2</v>
          </cell>
        </row>
        <row r="7406">
          <cell r="A7406" t="str">
            <v>50224200-3</v>
          </cell>
        </row>
        <row r="7407">
          <cell r="A7407" t="str">
            <v>50225000-8</v>
          </cell>
        </row>
        <row r="7408">
          <cell r="A7408" t="str">
            <v>50229000-6</v>
          </cell>
        </row>
        <row r="7409">
          <cell r="A7409" t="str">
            <v>50230000-6</v>
          </cell>
        </row>
        <row r="7410">
          <cell r="A7410" t="str">
            <v>50232000-0</v>
          </cell>
        </row>
        <row r="7411">
          <cell r="A7411" t="str">
            <v>50232100-1</v>
          </cell>
        </row>
        <row r="7412">
          <cell r="A7412" t="str">
            <v>50232110-4</v>
          </cell>
        </row>
        <row r="7413">
          <cell r="A7413" t="str">
            <v>50232200-2</v>
          </cell>
        </row>
        <row r="7414">
          <cell r="A7414" t="str">
            <v>50240000-9</v>
          </cell>
        </row>
        <row r="7415">
          <cell r="A7415" t="str">
            <v>50241000-6</v>
          </cell>
        </row>
        <row r="7416">
          <cell r="A7416" t="str">
            <v>50241100-7</v>
          </cell>
        </row>
        <row r="7417">
          <cell r="A7417" t="str">
            <v>50241200-8</v>
          </cell>
        </row>
        <row r="7418">
          <cell r="A7418" t="str">
            <v>50242000-3</v>
          </cell>
        </row>
        <row r="7419">
          <cell r="A7419" t="str">
            <v>50243000-0</v>
          </cell>
        </row>
        <row r="7420">
          <cell r="A7420" t="str">
            <v>50244000-7</v>
          </cell>
        </row>
        <row r="7421">
          <cell r="A7421" t="str">
            <v>50245000-4</v>
          </cell>
        </row>
        <row r="7422">
          <cell r="A7422" t="str">
            <v>50246000-1</v>
          </cell>
        </row>
        <row r="7423">
          <cell r="A7423" t="str">
            <v>50246100-2</v>
          </cell>
        </row>
        <row r="7424">
          <cell r="A7424" t="str">
            <v>50246200-3</v>
          </cell>
        </row>
        <row r="7425">
          <cell r="A7425" t="str">
            <v>50246300-4</v>
          </cell>
        </row>
        <row r="7426">
          <cell r="A7426" t="str">
            <v>50246400-5</v>
          </cell>
        </row>
        <row r="7427">
          <cell r="A7427" t="str">
            <v>50300000-8</v>
          </cell>
        </row>
        <row r="7428">
          <cell r="A7428" t="str">
            <v>50310000-1</v>
          </cell>
        </row>
        <row r="7429">
          <cell r="A7429" t="str">
            <v>50311000-8</v>
          </cell>
        </row>
        <row r="7430">
          <cell r="A7430" t="str">
            <v>50311400-2</v>
          </cell>
        </row>
        <row r="7431">
          <cell r="A7431" t="str">
            <v>50312000-5</v>
          </cell>
        </row>
        <row r="7432">
          <cell r="A7432" t="str">
            <v>50312100-6</v>
          </cell>
        </row>
        <row r="7433">
          <cell r="A7433" t="str">
            <v>50312110-9</v>
          </cell>
        </row>
        <row r="7434">
          <cell r="A7434" t="str">
            <v>50312120-2</v>
          </cell>
        </row>
        <row r="7435">
          <cell r="A7435" t="str">
            <v>50312200-7</v>
          </cell>
        </row>
        <row r="7436">
          <cell r="A7436" t="str">
            <v>50312210-0</v>
          </cell>
        </row>
        <row r="7437">
          <cell r="A7437" t="str">
            <v>50312220-3</v>
          </cell>
        </row>
        <row r="7438">
          <cell r="A7438" t="str">
            <v>50312300-8</v>
          </cell>
        </row>
        <row r="7439">
          <cell r="A7439" t="str">
            <v>50312310-1</v>
          </cell>
        </row>
        <row r="7440">
          <cell r="A7440" t="str">
            <v>50312320-4</v>
          </cell>
        </row>
        <row r="7441">
          <cell r="A7441" t="str">
            <v>50312400-9</v>
          </cell>
        </row>
        <row r="7442">
          <cell r="A7442" t="str">
            <v>50312410-2</v>
          </cell>
        </row>
        <row r="7443">
          <cell r="A7443" t="str">
            <v>50312420-5</v>
          </cell>
        </row>
        <row r="7444">
          <cell r="A7444" t="str">
            <v>50312600-1</v>
          </cell>
        </row>
        <row r="7445">
          <cell r="A7445" t="str">
            <v>50312610-4</v>
          </cell>
        </row>
        <row r="7446">
          <cell r="A7446" t="str">
            <v>50312620-7</v>
          </cell>
        </row>
        <row r="7447">
          <cell r="A7447" t="str">
            <v>50313000-2</v>
          </cell>
        </row>
        <row r="7448">
          <cell r="A7448" t="str">
            <v>50313100-3</v>
          </cell>
        </row>
        <row r="7449">
          <cell r="A7449" t="str">
            <v>50313200-4</v>
          </cell>
        </row>
        <row r="7450">
          <cell r="A7450" t="str">
            <v>50314000-9</v>
          </cell>
        </row>
        <row r="7451">
          <cell r="A7451" t="str">
            <v>50315000-6</v>
          </cell>
        </row>
        <row r="7452">
          <cell r="A7452" t="str">
            <v>50316000-3</v>
          </cell>
        </row>
        <row r="7453">
          <cell r="A7453" t="str">
            <v>50317000-0</v>
          </cell>
        </row>
        <row r="7454">
          <cell r="A7454" t="str">
            <v>50320000-4</v>
          </cell>
        </row>
        <row r="7455">
          <cell r="A7455" t="str">
            <v>50321000-1</v>
          </cell>
        </row>
        <row r="7456">
          <cell r="A7456" t="str">
            <v>50322000-8</v>
          </cell>
        </row>
        <row r="7457">
          <cell r="A7457" t="str">
            <v>50323000-5</v>
          </cell>
        </row>
        <row r="7458">
          <cell r="A7458" t="str">
            <v>50323100-6</v>
          </cell>
        </row>
        <row r="7459">
          <cell r="A7459" t="str">
            <v>50323200-7</v>
          </cell>
        </row>
        <row r="7460">
          <cell r="A7460" t="str">
            <v>50324000-2</v>
          </cell>
        </row>
        <row r="7461">
          <cell r="A7461" t="str">
            <v>50324100-3</v>
          </cell>
        </row>
        <row r="7462">
          <cell r="A7462" t="str">
            <v>50324200-4</v>
          </cell>
        </row>
        <row r="7463">
          <cell r="A7463" t="str">
            <v>50330000-7</v>
          </cell>
        </row>
        <row r="7464">
          <cell r="A7464" t="str">
            <v>50331000-4</v>
          </cell>
        </row>
        <row r="7465">
          <cell r="A7465" t="str">
            <v>50332000-1</v>
          </cell>
        </row>
        <row r="7466">
          <cell r="A7466" t="str">
            <v>50333000-8</v>
          </cell>
        </row>
        <row r="7467">
          <cell r="A7467" t="str">
            <v>50333100-9</v>
          </cell>
        </row>
        <row r="7468">
          <cell r="A7468" t="str">
            <v>50333200-0</v>
          </cell>
        </row>
        <row r="7469">
          <cell r="A7469" t="str">
            <v>50334000-5</v>
          </cell>
        </row>
        <row r="7470">
          <cell r="A7470" t="str">
            <v>50334100-6</v>
          </cell>
        </row>
        <row r="7471">
          <cell r="A7471" t="str">
            <v>50334110-9</v>
          </cell>
        </row>
        <row r="7472">
          <cell r="A7472" t="str">
            <v>50334120-2</v>
          </cell>
        </row>
        <row r="7473">
          <cell r="A7473" t="str">
            <v>50334130-5</v>
          </cell>
        </row>
        <row r="7474">
          <cell r="A7474" t="str">
            <v>50334140-8</v>
          </cell>
        </row>
        <row r="7475">
          <cell r="A7475" t="str">
            <v>50334200-7</v>
          </cell>
        </row>
        <row r="7476">
          <cell r="A7476" t="str">
            <v>50334300-8</v>
          </cell>
        </row>
        <row r="7477">
          <cell r="A7477" t="str">
            <v>50334400-9</v>
          </cell>
        </row>
        <row r="7478">
          <cell r="A7478" t="str">
            <v>50340000-0</v>
          </cell>
        </row>
        <row r="7479">
          <cell r="A7479" t="str">
            <v>50341000-7</v>
          </cell>
        </row>
        <row r="7480">
          <cell r="A7480" t="str">
            <v>50341100-8</v>
          </cell>
        </row>
        <row r="7481">
          <cell r="A7481" t="str">
            <v>50341200-9</v>
          </cell>
        </row>
        <row r="7482">
          <cell r="A7482" t="str">
            <v>50342000-4</v>
          </cell>
        </row>
        <row r="7483">
          <cell r="A7483" t="str">
            <v>50343000-1</v>
          </cell>
        </row>
        <row r="7484">
          <cell r="A7484" t="str">
            <v>50344000-8</v>
          </cell>
        </row>
        <row r="7485">
          <cell r="A7485" t="str">
            <v>50344100-9</v>
          </cell>
        </row>
        <row r="7486">
          <cell r="A7486" t="str">
            <v>50344200-0</v>
          </cell>
        </row>
        <row r="7487">
          <cell r="A7487" t="str">
            <v>50400000-9</v>
          </cell>
        </row>
        <row r="7488">
          <cell r="A7488" t="str">
            <v>50410000-2</v>
          </cell>
        </row>
        <row r="7489">
          <cell r="A7489" t="str">
            <v>50411000-9</v>
          </cell>
        </row>
        <row r="7490">
          <cell r="A7490" t="str">
            <v>50411100-0</v>
          </cell>
        </row>
        <row r="7491">
          <cell r="A7491" t="str">
            <v>50411200-1</v>
          </cell>
        </row>
        <row r="7492">
          <cell r="A7492" t="str">
            <v>50411300-2</v>
          </cell>
        </row>
        <row r="7493">
          <cell r="A7493" t="str">
            <v>50411400-3</v>
          </cell>
        </row>
        <row r="7494">
          <cell r="A7494" t="str">
            <v>50411500-4</v>
          </cell>
        </row>
        <row r="7495">
          <cell r="A7495" t="str">
            <v>50412000-6</v>
          </cell>
        </row>
        <row r="7496">
          <cell r="A7496" t="str">
            <v>50413000-3</v>
          </cell>
        </row>
        <row r="7497">
          <cell r="A7497" t="str">
            <v>50413100-4</v>
          </cell>
        </row>
        <row r="7498">
          <cell r="A7498" t="str">
            <v>50413200-5</v>
          </cell>
        </row>
        <row r="7499">
          <cell r="A7499" t="str">
            <v>50420000-5</v>
          </cell>
        </row>
        <row r="7500">
          <cell r="A7500" t="str">
            <v>50421000-2</v>
          </cell>
        </row>
        <row r="7501">
          <cell r="A7501" t="str">
            <v>50421100-3</v>
          </cell>
        </row>
        <row r="7502">
          <cell r="A7502" t="str">
            <v>50421200-4</v>
          </cell>
        </row>
        <row r="7503">
          <cell r="A7503" t="str">
            <v>50422000-9</v>
          </cell>
        </row>
        <row r="7504">
          <cell r="A7504" t="str">
            <v>50430000-8</v>
          </cell>
        </row>
        <row r="7505">
          <cell r="A7505" t="str">
            <v>50431000-5</v>
          </cell>
        </row>
        <row r="7506">
          <cell r="A7506" t="str">
            <v>50432000-2</v>
          </cell>
        </row>
        <row r="7507">
          <cell r="A7507" t="str">
            <v>50433000-9</v>
          </cell>
        </row>
        <row r="7508">
          <cell r="A7508" t="str">
            <v>50500000-0</v>
          </cell>
        </row>
        <row r="7509">
          <cell r="A7509" t="str">
            <v>50510000-3</v>
          </cell>
        </row>
        <row r="7510">
          <cell r="A7510" t="str">
            <v>50511000-0</v>
          </cell>
        </row>
        <row r="7511">
          <cell r="A7511" t="str">
            <v>50511100-1</v>
          </cell>
        </row>
        <row r="7512">
          <cell r="A7512" t="str">
            <v>50511200-2</v>
          </cell>
        </row>
        <row r="7513">
          <cell r="A7513" t="str">
            <v>50512000-7</v>
          </cell>
        </row>
        <row r="7514">
          <cell r="A7514" t="str">
            <v>50513000-4</v>
          </cell>
        </row>
        <row r="7515">
          <cell r="A7515" t="str">
            <v>50514000-1</v>
          </cell>
        </row>
        <row r="7516">
          <cell r="A7516" t="str">
            <v>50514100-2</v>
          </cell>
        </row>
        <row r="7517">
          <cell r="A7517" t="str">
            <v>50514200-3</v>
          </cell>
        </row>
        <row r="7518">
          <cell r="A7518" t="str">
            <v>50514300-4</v>
          </cell>
        </row>
        <row r="7519">
          <cell r="A7519" t="str">
            <v>50530000-9</v>
          </cell>
        </row>
        <row r="7520">
          <cell r="A7520" t="str">
            <v>50531000-6</v>
          </cell>
        </row>
        <row r="7521">
          <cell r="A7521" t="str">
            <v>50531100-7</v>
          </cell>
        </row>
        <row r="7522">
          <cell r="A7522" t="str">
            <v>50531200-8</v>
          </cell>
        </row>
        <row r="7523">
          <cell r="A7523" t="str">
            <v>50531300-9</v>
          </cell>
        </row>
        <row r="7524">
          <cell r="A7524" t="str">
            <v>50531400-0</v>
          </cell>
        </row>
        <row r="7525">
          <cell r="A7525" t="str">
            <v>50531500-1</v>
          </cell>
        </row>
        <row r="7526">
          <cell r="A7526" t="str">
            <v>50531510-4</v>
          </cell>
        </row>
        <row r="7527">
          <cell r="A7527" t="str">
            <v>50532000-3</v>
          </cell>
        </row>
        <row r="7528">
          <cell r="A7528" t="str">
            <v>50532100-4</v>
          </cell>
        </row>
        <row r="7529">
          <cell r="A7529" t="str">
            <v>50532200-5</v>
          </cell>
        </row>
        <row r="7530">
          <cell r="A7530" t="str">
            <v>50532300-6</v>
          </cell>
        </row>
        <row r="7531">
          <cell r="A7531" t="str">
            <v>50532400-7</v>
          </cell>
        </row>
        <row r="7532">
          <cell r="A7532" t="str">
            <v>50600000-1</v>
          </cell>
        </row>
        <row r="7533">
          <cell r="A7533" t="str">
            <v>50610000-4</v>
          </cell>
        </row>
        <row r="7534">
          <cell r="A7534" t="str">
            <v>50620000-7</v>
          </cell>
        </row>
        <row r="7535">
          <cell r="A7535" t="str">
            <v>50630000-0</v>
          </cell>
        </row>
        <row r="7536">
          <cell r="A7536" t="str">
            <v>50640000-3</v>
          </cell>
        </row>
        <row r="7537">
          <cell r="A7537" t="str">
            <v>50650000-6</v>
          </cell>
        </row>
        <row r="7538">
          <cell r="A7538" t="str">
            <v>50660000-9</v>
          </cell>
        </row>
        <row r="7539">
          <cell r="A7539" t="str">
            <v>50700000-2</v>
          </cell>
        </row>
        <row r="7540">
          <cell r="A7540" t="str">
            <v>50710000-5</v>
          </cell>
        </row>
        <row r="7541">
          <cell r="A7541" t="str">
            <v>50711000-2</v>
          </cell>
        </row>
        <row r="7542">
          <cell r="A7542" t="str">
            <v>50712000-9</v>
          </cell>
        </row>
        <row r="7543">
          <cell r="A7543" t="str">
            <v>50720000-8</v>
          </cell>
        </row>
        <row r="7544">
          <cell r="A7544" t="str">
            <v>50721000-5</v>
          </cell>
        </row>
        <row r="7545">
          <cell r="A7545" t="str">
            <v>50730000-1</v>
          </cell>
        </row>
        <row r="7546">
          <cell r="A7546" t="str">
            <v>50740000-4</v>
          </cell>
        </row>
        <row r="7547">
          <cell r="A7547" t="str">
            <v>50750000-7</v>
          </cell>
        </row>
        <row r="7548">
          <cell r="A7548" t="str">
            <v>50760000-0</v>
          </cell>
        </row>
        <row r="7549">
          <cell r="A7549" t="str">
            <v>50800000-3</v>
          </cell>
        </row>
        <row r="7550">
          <cell r="A7550" t="str">
            <v>50810000-6</v>
          </cell>
        </row>
        <row r="7551">
          <cell r="A7551" t="str">
            <v>50820000-9</v>
          </cell>
        </row>
        <row r="7552">
          <cell r="A7552" t="str">
            <v>50821000-6</v>
          </cell>
        </row>
        <row r="7553">
          <cell r="A7553" t="str">
            <v>50822000-3</v>
          </cell>
        </row>
        <row r="7554">
          <cell r="A7554" t="str">
            <v>50830000-2</v>
          </cell>
        </row>
        <row r="7555">
          <cell r="A7555" t="str">
            <v>50840000-5</v>
          </cell>
        </row>
        <row r="7556">
          <cell r="A7556" t="str">
            <v>50841000-2</v>
          </cell>
        </row>
        <row r="7557">
          <cell r="A7557" t="str">
            <v>50842000-9</v>
          </cell>
        </row>
        <row r="7558">
          <cell r="A7558" t="str">
            <v>50850000-8</v>
          </cell>
        </row>
        <row r="7559">
          <cell r="A7559" t="str">
            <v>50860000-1</v>
          </cell>
        </row>
        <row r="7560">
          <cell r="A7560" t="str">
            <v>50870000-4</v>
          </cell>
        </row>
        <row r="7561">
          <cell r="A7561" t="str">
            <v>50880000-7</v>
          </cell>
        </row>
        <row r="7562">
          <cell r="A7562" t="str">
            <v>50881000-4</v>
          </cell>
        </row>
        <row r="7563">
          <cell r="A7563" t="str">
            <v>50882000-1</v>
          </cell>
        </row>
        <row r="7564">
          <cell r="A7564" t="str">
            <v>50883000-8</v>
          </cell>
        </row>
        <row r="7565">
          <cell r="A7565" t="str">
            <v>50884000-5</v>
          </cell>
        </row>
        <row r="7566">
          <cell r="A7566" t="str">
            <v>51100000-3</v>
          </cell>
        </row>
        <row r="7567">
          <cell r="A7567" t="str">
            <v>51110000-6</v>
          </cell>
        </row>
        <row r="7568">
          <cell r="A7568" t="str">
            <v>51111000-3</v>
          </cell>
        </row>
        <row r="7569">
          <cell r="A7569" t="str">
            <v>51111100-4</v>
          </cell>
        </row>
        <row r="7570">
          <cell r="A7570" t="str">
            <v>51111200-5</v>
          </cell>
        </row>
        <row r="7571">
          <cell r="A7571" t="str">
            <v>51111300-6</v>
          </cell>
        </row>
        <row r="7572">
          <cell r="A7572" t="str">
            <v>51112000-0</v>
          </cell>
        </row>
        <row r="7573">
          <cell r="A7573" t="str">
            <v>51112100-1</v>
          </cell>
        </row>
        <row r="7574">
          <cell r="A7574" t="str">
            <v>51112200-2</v>
          </cell>
        </row>
        <row r="7575">
          <cell r="A7575" t="str">
            <v>51120000-9</v>
          </cell>
        </row>
        <row r="7576">
          <cell r="A7576" t="str">
            <v>51121000-6</v>
          </cell>
        </row>
        <row r="7577">
          <cell r="A7577" t="str">
            <v>51122000-3</v>
          </cell>
        </row>
        <row r="7578">
          <cell r="A7578" t="str">
            <v>51130000-2</v>
          </cell>
        </row>
        <row r="7579">
          <cell r="A7579" t="str">
            <v>51131000-9</v>
          </cell>
        </row>
        <row r="7580">
          <cell r="A7580" t="str">
            <v>51133000-3</v>
          </cell>
        </row>
        <row r="7581">
          <cell r="A7581" t="str">
            <v>51133100-4</v>
          </cell>
        </row>
        <row r="7582">
          <cell r="A7582" t="str">
            <v>51134000-0</v>
          </cell>
        </row>
        <row r="7583">
          <cell r="A7583" t="str">
            <v>51135000-7</v>
          </cell>
        </row>
        <row r="7584">
          <cell r="A7584" t="str">
            <v>51135100-8</v>
          </cell>
        </row>
        <row r="7585">
          <cell r="A7585" t="str">
            <v>51135110-1</v>
          </cell>
        </row>
        <row r="7586">
          <cell r="A7586" t="str">
            <v>51140000-5</v>
          </cell>
        </row>
        <row r="7587">
          <cell r="A7587" t="str">
            <v>51141000-2</v>
          </cell>
        </row>
        <row r="7588">
          <cell r="A7588" t="str">
            <v>51142000-9</v>
          </cell>
        </row>
        <row r="7589">
          <cell r="A7589" t="str">
            <v>51143000-6</v>
          </cell>
        </row>
        <row r="7590">
          <cell r="A7590" t="str">
            <v>51144000-3</v>
          </cell>
        </row>
        <row r="7591">
          <cell r="A7591" t="str">
            <v>51145000-0</v>
          </cell>
        </row>
        <row r="7592">
          <cell r="A7592" t="str">
            <v>51146000-7</v>
          </cell>
        </row>
        <row r="7593">
          <cell r="A7593" t="str">
            <v>51200000-4</v>
          </cell>
        </row>
        <row r="7594">
          <cell r="A7594" t="str">
            <v>51210000-7</v>
          </cell>
        </row>
        <row r="7595">
          <cell r="A7595" t="str">
            <v>51211000-4</v>
          </cell>
        </row>
        <row r="7596">
          <cell r="A7596" t="str">
            <v>51212000-1</v>
          </cell>
        </row>
        <row r="7597">
          <cell r="A7597" t="str">
            <v>51213000-8</v>
          </cell>
        </row>
        <row r="7598">
          <cell r="A7598" t="str">
            <v>51214000-5</v>
          </cell>
        </row>
        <row r="7599">
          <cell r="A7599" t="str">
            <v>51215000-2</v>
          </cell>
        </row>
        <row r="7600">
          <cell r="A7600" t="str">
            <v>51216000-9</v>
          </cell>
        </row>
        <row r="7601">
          <cell r="A7601" t="str">
            <v>51220000-0</v>
          </cell>
        </row>
        <row r="7602">
          <cell r="A7602" t="str">
            <v>51221000-7</v>
          </cell>
        </row>
        <row r="7603">
          <cell r="A7603" t="str">
            <v>51230000-3</v>
          </cell>
        </row>
        <row r="7604">
          <cell r="A7604" t="str">
            <v>51240000-6</v>
          </cell>
        </row>
        <row r="7605">
          <cell r="A7605" t="str">
            <v>51300000-5</v>
          </cell>
        </row>
        <row r="7606">
          <cell r="A7606" t="str">
            <v>51310000-8</v>
          </cell>
        </row>
        <row r="7607">
          <cell r="A7607" t="str">
            <v>51311000-5</v>
          </cell>
        </row>
        <row r="7608">
          <cell r="A7608" t="str">
            <v>51312000-2</v>
          </cell>
        </row>
        <row r="7609">
          <cell r="A7609" t="str">
            <v>51313000-9</v>
          </cell>
        </row>
        <row r="7610">
          <cell r="A7610" t="str">
            <v>51314000-6</v>
          </cell>
        </row>
        <row r="7611">
          <cell r="A7611" t="str">
            <v>51320000-1</v>
          </cell>
        </row>
        <row r="7612">
          <cell r="A7612" t="str">
            <v>51321000-8</v>
          </cell>
        </row>
        <row r="7613">
          <cell r="A7613" t="str">
            <v>51322000-5</v>
          </cell>
        </row>
        <row r="7614">
          <cell r="A7614" t="str">
            <v>51330000-4</v>
          </cell>
        </row>
        <row r="7615">
          <cell r="A7615" t="str">
            <v>51340000-7</v>
          </cell>
        </row>
        <row r="7616">
          <cell r="A7616" t="str">
            <v>51350000-0</v>
          </cell>
        </row>
        <row r="7617">
          <cell r="A7617" t="str">
            <v>51400000-6</v>
          </cell>
        </row>
        <row r="7618">
          <cell r="A7618" t="str">
            <v>51410000-9</v>
          </cell>
        </row>
        <row r="7619">
          <cell r="A7619" t="str">
            <v>51411000-6</v>
          </cell>
        </row>
        <row r="7620">
          <cell r="A7620" t="str">
            <v>51412000-3</v>
          </cell>
        </row>
        <row r="7621">
          <cell r="A7621" t="str">
            <v>51413000-0</v>
          </cell>
        </row>
        <row r="7622">
          <cell r="A7622" t="str">
            <v>51414000-7</v>
          </cell>
        </row>
        <row r="7623">
          <cell r="A7623" t="str">
            <v>51415000-4</v>
          </cell>
        </row>
        <row r="7624">
          <cell r="A7624" t="str">
            <v>51416000-1</v>
          </cell>
        </row>
        <row r="7625">
          <cell r="A7625" t="str">
            <v>51420000-2</v>
          </cell>
        </row>
        <row r="7626">
          <cell r="A7626" t="str">
            <v>51430000-5</v>
          </cell>
        </row>
        <row r="7627">
          <cell r="A7627" t="str">
            <v>51500000-7</v>
          </cell>
        </row>
        <row r="7628">
          <cell r="A7628" t="str">
            <v>51510000-0</v>
          </cell>
        </row>
        <row r="7629">
          <cell r="A7629" t="str">
            <v>51511000-7</v>
          </cell>
        </row>
        <row r="7630">
          <cell r="A7630" t="str">
            <v>51511100-8</v>
          </cell>
        </row>
        <row r="7631">
          <cell r="A7631" t="str">
            <v>51511110-1</v>
          </cell>
        </row>
        <row r="7632">
          <cell r="A7632" t="str">
            <v>51511200-9</v>
          </cell>
        </row>
        <row r="7633">
          <cell r="A7633" t="str">
            <v>51511300-0</v>
          </cell>
        </row>
        <row r="7634">
          <cell r="A7634" t="str">
            <v>51511400-1</v>
          </cell>
        </row>
        <row r="7635">
          <cell r="A7635" t="str">
            <v>51514000-8</v>
          </cell>
        </row>
        <row r="7636">
          <cell r="A7636" t="str">
            <v>51514100-9</v>
          </cell>
        </row>
        <row r="7637">
          <cell r="A7637" t="str">
            <v>51514110-2</v>
          </cell>
        </row>
        <row r="7638">
          <cell r="A7638" t="str">
            <v>51520000-3</v>
          </cell>
        </row>
        <row r="7639">
          <cell r="A7639" t="str">
            <v>51521000-0</v>
          </cell>
        </row>
        <row r="7640">
          <cell r="A7640" t="str">
            <v>51522000-7</v>
          </cell>
        </row>
        <row r="7641">
          <cell r="A7641" t="str">
            <v>51530000-6</v>
          </cell>
        </row>
        <row r="7642">
          <cell r="A7642" t="str">
            <v>51540000-9</v>
          </cell>
        </row>
        <row r="7643">
          <cell r="A7643" t="str">
            <v>51541000-6</v>
          </cell>
        </row>
        <row r="7644">
          <cell r="A7644" t="str">
            <v>51541100-7</v>
          </cell>
        </row>
        <row r="7645">
          <cell r="A7645" t="str">
            <v>51541200-8</v>
          </cell>
        </row>
        <row r="7646">
          <cell r="A7646" t="str">
            <v>51541300-9</v>
          </cell>
        </row>
        <row r="7647">
          <cell r="A7647" t="str">
            <v>51541400-0</v>
          </cell>
        </row>
        <row r="7648">
          <cell r="A7648" t="str">
            <v>51542000-3</v>
          </cell>
        </row>
        <row r="7649">
          <cell r="A7649" t="str">
            <v>51542100-4</v>
          </cell>
        </row>
        <row r="7650">
          <cell r="A7650" t="str">
            <v>51542200-5</v>
          </cell>
        </row>
        <row r="7651">
          <cell r="A7651" t="str">
            <v>51542300-6</v>
          </cell>
        </row>
        <row r="7652">
          <cell r="A7652" t="str">
            <v>51543000-0</v>
          </cell>
        </row>
        <row r="7653">
          <cell r="A7653" t="str">
            <v>51543100-1</v>
          </cell>
        </row>
        <row r="7654">
          <cell r="A7654" t="str">
            <v>51543200-2</v>
          </cell>
        </row>
        <row r="7655">
          <cell r="A7655" t="str">
            <v>51543300-3</v>
          </cell>
        </row>
        <row r="7656">
          <cell r="A7656" t="str">
            <v>51543400-4</v>
          </cell>
        </row>
        <row r="7657">
          <cell r="A7657" t="str">
            <v>51544000-7</v>
          </cell>
        </row>
        <row r="7658">
          <cell r="A7658" t="str">
            <v>51544100-8</v>
          </cell>
        </row>
        <row r="7659">
          <cell r="A7659" t="str">
            <v>51544200-9</v>
          </cell>
        </row>
        <row r="7660">
          <cell r="A7660" t="str">
            <v>51545000-4</v>
          </cell>
        </row>
        <row r="7661">
          <cell r="A7661" t="str">
            <v>51550000-2</v>
          </cell>
        </row>
        <row r="7662">
          <cell r="A7662" t="str">
            <v>51600000-8</v>
          </cell>
        </row>
        <row r="7663">
          <cell r="A7663" t="str">
            <v>51610000-1</v>
          </cell>
        </row>
        <row r="7664">
          <cell r="A7664" t="str">
            <v>51611000-8</v>
          </cell>
        </row>
        <row r="7665">
          <cell r="A7665" t="str">
            <v>51611100-9</v>
          </cell>
        </row>
        <row r="7666">
          <cell r="A7666" t="str">
            <v>51611110-2</v>
          </cell>
        </row>
        <row r="7667">
          <cell r="A7667" t="str">
            <v>51611120-5</v>
          </cell>
        </row>
        <row r="7668">
          <cell r="A7668" t="str">
            <v>51612000-5</v>
          </cell>
        </row>
        <row r="7669">
          <cell r="A7669" t="str">
            <v>51620000-4</v>
          </cell>
        </row>
        <row r="7670">
          <cell r="A7670" t="str">
            <v>51700000-9</v>
          </cell>
        </row>
        <row r="7671">
          <cell r="A7671" t="str">
            <v>51800000-0</v>
          </cell>
        </row>
        <row r="7672">
          <cell r="A7672" t="str">
            <v>51810000-3</v>
          </cell>
        </row>
        <row r="7673">
          <cell r="A7673" t="str">
            <v>51820000-6</v>
          </cell>
        </row>
        <row r="7674">
          <cell r="A7674" t="str">
            <v>51900000-1</v>
          </cell>
        </row>
        <row r="7675">
          <cell r="A7675" t="str">
            <v>55100000-1</v>
          </cell>
        </row>
        <row r="7676">
          <cell r="A7676" t="str">
            <v>55110000-4</v>
          </cell>
        </row>
        <row r="7677">
          <cell r="A7677" t="str">
            <v>55120000-7</v>
          </cell>
        </row>
        <row r="7678">
          <cell r="A7678" t="str">
            <v>55130000-0</v>
          </cell>
        </row>
        <row r="7679">
          <cell r="A7679" t="str">
            <v>55200000-2</v>
          </cell>
        </row>
        <row r="7680">
          <cell r="A7680" t="str">
            <v>55210000-5</v>
          </cell>
        </row>
        <row r="7681">
          <cell r="A7681" t="str">
            <v>55220000-8</v>
          </cell>
        </row>
        <row r="7682">
          <cell r="A7682" t="str">
            <v>55221000-5</v>
          </cell>
        </row>
        <row r="7683">
          <cell r="A7683" t="str">
            <v>55240000-4</v>
          </cell>
        </row>
        <row r="7684">
          <cell r="A7684" t="str">
            <v>55241000-1</v>
          </cell>
        </row>
        <row r="7685">
          <cell r="A7685" t="str">
            <v>55242000-8</v>
          </cell>
        </row>
        <row r="7686">
          <cell r="A7686" t="str">
            <v>55243000-5</v>
          </cell>
        </row>
        <row r="7687">
          <cell r="A7687" t="str">
            <v>55250000-7</v>
          </cell>
        </row>
        <row r="7688">
          <cell r="A7688" t="str">
            <v>55260000-0</v>
          </cell>
        </row>
        <row r="7689">
          <cell r="A7689" t="str">
            <v>55270000-3</v>
          </cell>
        </row>
        <row r="7690">
          <cell r="A7690" t="str">
            <v>55300000-3</v>
          </cell>
        </row>
        <row r="7691">
          <cell r="A7691" t="str">
            <v>55310000-6</v>
          </cell>
        </row>
        <row r="7692">
          <cell r="A7692" t="str">
            <v>55311000-3</v>
          </cell>
        </row>
        <row r="7693">
          <cell r="A7693" t="str">
            <v>55312000-0</v>
          </cell>
        </row>
        <row r="7694">
          <cell r="A7694" t="str">
            <v>55320000-9</v>
          </cell>
        </row>
        <row r="7695">
          <cell r="A7695" t="str">
            <v>55321000-6</v>
          </cell>
        </row>
        <row r="7696">
          <cell r="A7696" t="str">
            <v>55322000-3</v>
          </cell>
        </row>
        <row r="7697">
          <cell r="A7697" t="str">
            <v>55330000-2</v>
          </cell>
        </row>
        <row r="7698">
          <cell r="A7698" t="str">
            <v>55400000-4</v>
          </cell>
        </row>
        <row r="7699">
          <cell r="A7699" t="str">
            <v>55410000-7</v>
          </cell>
        </row>
        <row r="7700">
          <cell r="A7700" t="str">
            <v>55500000-5</v>
          </cell>
        </row>
        <row r="7701">
          <cell r="A7701" t="str">
            <v>55510000-8</v>
          </cell>
        </row>
        <row r="7702">
          <cell r="A7702" t="str">
            <v>55511000-5</v>
          </cell>
        </row>
        <row r="7703">
          <cell r="A7703" t="str">
            <v>55512000-2</v>
          </cell>
        </row>
        <row r="7704">
          <cell r="A7704" t="str">
            <v>55520000-1</v>
          </cell>
        </row>
        <row r="7705">
          <cell r="A7705" t="str">
            <v>55521000-8</v>
          </cell>
        </row>
        <row r="7706">
          <cell r="A7706" t="str">
            <v>55521100-9</v>
          </cell>
        </row>
        <row r="7707">
          <cell r="A7707" t="str">
            <v>55521200-0</v>
          </cell>
        </row>
        <row r="7708">
          <cell r="A7708" t="str">
            <v>55522000-5</v>
          </cell>
        </row>
        <row r="7709">
          <cell r="A7709" t="str">
            <v>55523000-2</v>
          </cell>
        </row>
        <row r="7710">
          <cell r="A7710" t="str">
            <v>55523100-3</v>
          </cell>
        </row>
        <row r="7711">
          <cell r="A7711" t="str">
            <v>55524000-9</v>
          </cell>
        </row>
        <row r="7712">
          <cell r="A7712" t="str">
            <v>55900000-9</v>
          </cell>
        </row>
        <row r="7713">
          <cell r="A7713" t="str">
            <v>60100000-9</v>
          </cell>
        </row>
        <row r="7714">
          <cell r="A7714" t="str">
            <v>60112000-6</v>
          </cell>
        </row>
        <row r="7715">
          <cell r="A7715" t="str">
            <v>60120000-5</v>
          </cell>
        </row>
        <row r="7716">
          <cell r="A7716" t="str">
            <v>60130000-8</v>
          </cell>
        </row>
        <row r="7717">
          <cell r="A7717" t="str">
            <v>60140000-1</v>
          </cell>
        </row>
        <row r="7718">
          <cell r="A7718" t="str">
            <v>60150000-4</v>
          </cell>
        </row>
        <row r="7719">
          <cell r="A7719" t="str">
            <v>60160000-7</v>
          </cell>
        </row>
        <row r="7720">
          <cell r="A7720" t="str">
            <v>60161000-4</v>
          </cell>
        </row>
        <row r="7721">
          <cell r="A7721" t="str">
            <v>60170000-0</v>
          </cell>
        </row>
        <row r="7722">
          <cell r="A7722" t="str">
            <v>60171000-7</v>
          </cell>
        </row>
        <row r="7723">
          <cell r="A7723" t="str">
            <v>60172000-4</v>
          </cell>
        </row>
        <row r="7724">
          <cell r="A7724" t="str">
            <v>60180000-3</v>
          </cell>
        </row>
        <row r="7725">
          <cell r="A7725" t="str">
            <v>60181000-0</v>
          </cell>
        </row>
        <row r="7726">
          <cell r="A7726" t="str">
            <v>60182000-7</v>
          </cell>
        </row>
        <row r="7727">
          <cell r="A7727" t="str">
            <v>60183000-4</v>
          </cell>
        </row>
        <row r="7728">
          <cell r="A7728" t="str">
            <v>60200000-0</v>
          </cell>
        </row>
        <row r="7729">
          <cell r="A7729" t="str">
            <v>60210000-3</v>
          </cell>
        </row>
        <row r="7730">
          <cell r="A7730" t="str">
            <v>60220000-6</v>
          </cell>
        </row>
        <row r="7731">
          <cell r="A7731" t="str">
            <v>60300000-1</v>
          </cell>
        </row>
        <row r="7732">
          <cell r="A7732" t="str">
            <v>60400000-2</v>
          </cell>
        </row>
        <row r="7733">
          <cell r="A7733" t="str">
            <v>60410000-5</v>
          </cell>
        </row>
        <row r="7734">
          <cell r="A7734" t="str">
            <v>60411000-2</v>
          </cell>
        </row>
        <row r="7735">
          <cell r="A7735" t="str">
            <v>60420000-8</v>
          </cell>
        </row>
        <row r="7736">
          <cell r="A7736" t="str">
            <v>60421000-5</v>
          </cell>
        </row>
        <row r="7737">
          <cell r="A7737" t="str">
            <v>60423000-9</v>
          </cell>
        </row>
        <row r="7738">
          <cell r="A7738" t="str">
            <v>60424000-6</v>
          </cell>
        </row>
        <row r="7739">
          <cell r="A7739" t="str">
            <v>60424100-7</v>
          </cell>
        </row>
        <row r="7740">
          <cell r="A7740" t="str">
            <v>60424110-0</v>
          </cell>
        </row>
        <row r="7741">
          <cell r="A7741" t="str">
            <v>60424120-3</v>
          </cell>
        </row>
        <row r="7742">
          <cell r="A7742" t="str">
            <v>60440000-4</v>
          </cell>
        </row>
        <row r="7743">
          <cell r="A7743" t="str">
            <v>60441000-1</v>
          </cell>
        </row>
        <row r="7744">
          <cell r="A7744" t="str">
            <v>60442000-8</v>
          </cell>
        </row>
        <row r="7745">
          <cell r="A7745" t="str">
            <v>60443000-5</v>
          </cell>
        </row>
        <row r="7746">
          <cell r="A7746" t="str">
            <v>60443100-6</v>
          </cell>
        </row>
        <row r="7747">
          <cell r="A7747" t="str">
            <v>60444000-2</v>
          </cell>
        </row>
        <row r="7748">
          <cell r="A7748" t="str">
            <v>60444100-3</v>
          </cell>
        </row>
        <row r="7749">
          <cell r="A7749" t="str">
            <v>60445000-9</v>
          </cell>
        </row>
        <row r="7750">
          <cell r="A7750" t="str">
            <v>60500000-3</v>
          </cell>
        </row>
        <row r="7751">
          <cell r="A7751" t="str">
            <v>60510000-6</v>
          </cell>
        </row>
        <row r="7752">
          <cell r="A7752" t="str">
            <v>60520000-9</v>
          </cell>
        </row>
        <row r="7753">
          <cell r="A7753" t="str">
            <v>60600000-4</v>
          </cell>
        </row>
        <row r="7754">
          <cell r="A7754" t="str">
            <v>60610000-7</v>
          </cell>
        </row>
        <row r="7755">
          <cell r="A7755" t="str">
            <v>60620000-0</v>
          </cell>
        </row>
        <row r="7756">
          <cell r="A7756" t="str">
            <v>60630000-3</v>
          </cell>
        </row>
        <row r="7757">
          <cell r="A7757" t="str">
            <v>60640000-6</v>
          </cell>
        </row>
        <row r="7758">
          <cell r="A7758" t="str">
            <v>60650000-9</v>
          </cell>
        </row>
        <row r="7759">
          <cell r="A7759" t="str">
            <v>60651000-6</v>
          </cell>
        </row>
        <row r="7760">
          <cell r="A7760" t="str">
            <v>60651100-7</v>
          </cell>
        </row>
        <row r="7761">
          <cell r="A7761" t="str">
            <v>60651200-8</v>
          </cell>
        </row>
        <row r="7762">
          <cell r="A7762" t="str">
            <v>60651300-9</v>
          </cell>
        </row>
        <row r="7763">
          <cell r="A7763" t="str">
            <v>60651400-0</v>
          </cell>
        </row>
        <row r="7764">
          <cell r="A7764" t="str">
            <v>60651500-1</v>
          </cell>
        </row>
        <row r="7765">
          <cell r="A7765" t="str">
            <v>60651600-2</v>
          </cell>
        </row>
        <row r="7766">
          <cell r="A7766" t="str">
            <v>60653000-0</v>
          </cell>
        </row>
        <row r="7767">
          <cell r="A7767" t="str">
            <v>63100000-0</v>
          </cell>
        </row>
        <row r="7768">
          <cell r="A7768" t="str">
            <v>63110000-3</v>
          </cell>
        </row>
        <row r="7769">
          <cell r="A7769" t="str">
            <v>63111000-0</v>
          </cell>
        </row>
        <row r="7770">
          <cell r="A7770" t="str">
            <v>63112000-7</v>
          </cell>
        </row>
        <row r="7771">
          <cell r="A7771" t="str">
            <v>63112100-8</v>
          </cell>
        </row>
        <row r="7772">
          <cell r="A7772" t="str">
            <v>63112110-1</v>
          </cell>
        </row>
        <row r="7773">
          <cell r="A7773" t="str">
            <v>63120000-6</v>
          </cell>
        </row>
        <row r="7774">
          <cell r="A7774" t="str">
            <v>63121000-3</v>
          </cell>
        </row>
        <row r="7775">
          <cell r="A7775" t="str">
            <v>63121100-4</v>
          </cell>
        </row>
        <row r="7776">
          <cell r="A7776" t="str">
            <v>63121110-7</v>
          </cell>
        </row>
        <row r="7777">
          <cell r="A7777" t="str">
            <v>63122000-0</v>
          </cell>
        </row>
        <row r="7778">
          <cell r="A7778" t="str">
            <v>63500000-4</v>
          </cell>
        </row>
        <row r="7779">
          <cell r="A7779" t="str">
            <v>63510000-7</v>
          </cell>
        </row>
        <row r="7780">
          <cell r="A7780" t="str">
            <v>63511000-4</v>
          </cell>
        </row>
        <row r="7781">
          <cell r="A7781" t="str">
            <v>63512000-1</v>
          </cell>
        </row>
        <row r="7782">
          <cell r="A7782" t="str">
            <v>63513000-8</v>
          </cell>
        </row>
        <row r="7783">
          <cell r="A7783" t="str">
            <v>63514000-5</v>
          </cell>
        </row>
        <row r="7784">
          <cell r="A7784" t="str">
            <v>63515000-2</v>
          </cell>
        </row>
        <row r="7785">
          <cell r="A7785" t="str">
            <v>63516000-9</v>
          </cell>
        </row>
        <row r="7786">
          <cell r="A7786" t="str">
            <v>63520000-0</v>
          </cell>
        </row>
        <row r="7787">
          <cell r="A7787" t="str">
            <v>63521000-7</v>
          </cell>
        </row>
        <row r="7788">
          <cell r="A7788" t="str">
            <v>63522000-4</v>
          </cell>
        </row>
        <row r="7789">
          <cell r="A7789" t="str">
            <v>63523000-1</v>
          </cell>
        </row>
        <row r="7790">
          <cell r="A7790" t="str">
            <v>63524000-8</v>
          </cell>
        </row>
        <row r="7791">
          <cell r="A7791" t="str">
            <v>63700000-6</v>
          </cell>
        </row>
        <row r="7792">
          <cell r="A7792" t="str">
            <v>63710000-9</v>
          </cell>
        </row>
        <row r="7793">
          <cell r="A7793" t="str">
            <v>63711000-6</v>
          </cell>
        </row>
        <row r="7794">
          <cell r="A7794" t="str">
            <v>63711100-7</v>
          </cell>
        </row>
        <row r="7795">
          <cell r="A7795" t="str">
            <v>63711200-8</v>
          </cell>
        </row>
        <row r="7796">
          <cell r="A7796" t="str">
            <v>63712000-3</v>
          </cell>
        </row>
        <row r="7797">
          <cell r="A7797" t="str">
            <v>63712100-4</v>
          </cell>
        </row>
        <row r="7798">
          <cell r="A7798" t="str">
            <v>63712200-5</v>
          </cell>
        </row>
        <row r="7799">
          <cell r="A7799" t="str">
            <v>63712210-8</v>
          </cell>
        </row>
        <row r="7800">
          <cell r="A7800" t="str">
            <v>63712300-6</v>
          </cell>
        </row>
        <row r="7801">
          <cell r="A7801" t="str">
            <v>63712310-9</v>
          </cell>
        </row>
        <row r="7802">
          <cell r="A7802" t="str">
            <v>63712311-6</v>
          </cell>
        </row>
        <row r="7803">
          <cell r="A7803" t="str">
            <v>63712320-2</v>
          </cell>
        </row>
        <row r="7804">
          <cell r="A7804" t="str">
            <v>63712321-9</v>
          </cell>
        </row>
        <row r="7805">
          <cell r="A7805" t="str">
            <v>63712400-7</v>
          </cell>
        </row>
        <row r="7806">
          <cell r="A7806" t="str">
            <v>63712500-8</v>
          </cell>
        </row>
        <row r="7807">
          <cell r="A7807" t="str">
            <v>63712600-9</v>
          </cell>
        </row>
        <row r="7808">
          <cell r="A7808" t="str">
            <v>63712700-0</v>
          </cell>
        </row>
        <row r="7809">
          <cell r="A7809" t="str">
            <v>63712710-3</v>
          </cell>
        </row>
        <row r="7810">
          <cell r="A7810" t="str">
            <v>63720000-2</v>
          </cell>
        </row>
        <row r="7811">
          <cell r="A7811" t="str">
            <v>63721000-9</v>
          </cell>
        </row>
        <row r="7812">
          <cell r="A7812" t="str">
            <v>63721100-0</v>
          </cell>
        </row>
        <row r="7813">
          <cell r="A7813" t="str">
            <v>63721200-1</v>
          </cell>
        </row>
        <row r="7814">
          <cell r="A7814" t="str">
            <v>63721300-2</v>
          </cell>
        </row>
        <row r="7815">
          <cell r="A7815" t="str">
            <v>63721400-3</v>
          </cell>
        </row>
        <row r="7816">
          <cell r="A7816" t="str">
            <v>63721500-4</v>
          </cell>
        </row>
        <row r="7817">
          <cell r="A7817" t="str">
            <v>63722000-6</v>
          </cell>
        </row>
        <row r="7818">
          <cell r="A7818" t="str">
            <v>63723000-3</v>
          </cell>
        </row>
        <row r="7819">
          <cell r="A7819" t="str">
            <v>63724000-0</v>
          </cell>
        </row>
        <row r="7820">
          <cell r="A7820" t="str">
            <v>63724100-1</v>
          </cell>
        </row>
        <row r="7821">
          <cell r="A7821" t="str">
            <v>63724110-4</v>
          </cell>
        </row>
        <row r="7822">
          <cell r="A7822" t="str">
            <v>63724200-2</v>
          </cell>
        </row>
        <row r="7823">
          <cell r="A7823" t="str">
            <v>63724300-3</v>
          </cell>
        </row>
        <row r="7824">
          <cell r="A7824" t="str">
            <v>63724310-6</v>
          </cell>
        </row>
        <row r="7825">
          <cell r="A7825" t="str">
            <v>63724400-4</v>
          </cell>
        </row>
        <row r="7826">
          <cell r="A7826" t="str">
            <v>63725000-7</v>
          </cell>
        </row>
        <row r="7827">
          <cell r="A7827" t="str">
            <v>63725100-8</v>
          </cell>
        </row>
        <row r="7828">
          <cell r="A7828" t="str">
            <v>63725200-9</v>
          </cell>
        </row>
        <row r="7829">
          <cell r="A7829" t="str">
            <v>63725300-0</v>
          </cell>
        </row>
        <row r="7830">
          <cell r="A7830" t="str">
            <v>63726000-4</v>
          </cell>
        </row>
        <row r="7831">
          <cell r="A7831" t="str">
            <v>63726100-5</v>
          </cell>
        </row>
        <row r="7832">
          <cell r="A7832" t="str">
            <v>63726200-6</v>
          </cell>
        </row>
        <row r="7833">
          <cell r="A7833" t="str">
            <v>63726300-7</v>
          </cell>
        </row>
        <row r="7834">
          <cell r="A7834" t="str">
            <v>63726400-8</v>
          </cell>
        </row>
        <row r="7835">
          <cell r="A7835" t="str">
            <v>63726500-9</v>
          </cell>
        </row>
        <row r="7836">
          <cell r="A7836" t="str">
            <v>63726600-0</v>
          </cell>
        </row>
        <row r="7837">
          <cell r="A7837" t="str">
            <v>63726610-3</v>
          </cell>
        </row>
        <row r="7838">
          <cell r="A7838" t="str">
            <v>63726620-6</v>
          </cell>
        </row>
        <row r="7839">
          <cell r="A7839" t="str">
            <v>63726700-1</v>
          </cell>
        </row>
        <row r="7840">
          <cell r="A7840" t="str">
            <v>63726800-2</v>
          </cell>
        </row>
        <row r="7841">
          <cell r="A7841" t="str">
            <v>63726900-3</v>
          </cell>
        </row>
        <row r="7842">
          <cell r="A7842" t="str">
            <v>63727000-1</v>
          </cell>
        </row>
        <row r="7843">
          <cell r="A7843" t="str">
            <v>63727100-2</v>
          </cell>
        </row>
        <row r="7844">
          <cell r="A7844" t="str">
            <v>63727200-3</v>
          </cell>
        </row>
        <row r="7845">
          <cell r="A7845" t="str">
            <v>63730000-5</v>
          </cell>
        </row>
        <row r="7846">
          <cell r="A7846" t="str">
            <v>63731000-2</v>
          </cell>
        </row>
        <row r="7847">
          <cell r="A7847" t="str">
            <v>63731100-3</v>
          </cell>
        </row>
        <row r="7848">
          <cell r="A7848" t="str">
            <v>63732000-9</v>
          </cell>
        </row>
        <row r="7849">
          <cell r="A7849" t="str">
            <v>63733000-6</v>
          </cell>
        </row>
        <row r="7850">
          <cell r="A7850" t="str">
            <v>63734000-3</v>
          </cell>
        </row>
        <row r="7851">
          <cell r="A7851" t="str">
            <v>64100000-7</v>
          </cell>
        </row>
        <row r="7852">
          <cell r="A7852" t="str">
            <v>64110000-0</v>
          </cell>
        </row>
        <row r="7853">
          <cell r="A7853" t="str">
            <v>64111000-7</v>
          </cell>
        </row>
        <row r="7854">
          <cell r="A7854" t="str">
            <v>64112000-4</v>
          </cell>
        </row>
        <row r="7855">
          <cell r="A7855" t="str">
            <v>64113000-1</v>
          </cell>
        </row>
        <row r="7856">
          <cell r="A7856" t="str">
            <v>64114000-8</v>
          </cell>
        </row>
        <row r="7857">
          <cell r="A7857" t="str">
            <v>64115000-5</v>
          </cell>
        </row>
        <row r="7858">
          <cell r="A7858" t="str">
            <v>64116000-2</v>
          </cell>
        </row>
        <row r="7859">
          <cell r="A7859" t="str">
            <v>64120000-3</v>
          </cell>
        </row>
        <row r="7860">
          <cell r="A7860" t="str">
            <v>64121000-0</v>
          </cell>
        </row>
        <row r="7861">
          <cell r="A7861" t="str">
            <v>64121100-1</v>
          </cell>
        </row>
        <row r="7862">
          <cell r="A7862" t="str">
            <v>64121200-2</v>
          </cell>
        </row>
        <row r="7863">
          <cell r="A7863" t="str">
            <v>64122000-7</v>
          </cell>
        </row>
        <row r="7864">
          <cell r="A7864" t="str">
            <v>64200000-8</v>
          </cell>
        </row>
        <row r="7865">
          <cell r="A7865" t="str">
            <v>64210000-1</v>
          </cell>
        </row>
        <row r="7866">
          <cell r="A7866" t="str">
            <v>64211000-8</v>
          </cell>
        </row>
        <row r="7867">
          <cell r="A7867" t="str">
            <v>64211100-9</v>
          </cell>
        </row>
        <row r="7868">
          <cell r="A7868" t="str">
            <v>64211200-0</v>
          </cell>
        </row>
        <row r="7869">
          <cell r="A7869" t="str">
            <v>64212000-5</v>
          </cell>
        </row>
        <row r="7870">
          <cell r="A7870" t="str">
            <v>64212100-6</v>
          </cell>
        </row>
        <row r="7871">
          <cell r="A7871" t="str">
            <v>64212200-7</v>
          </cell>
        </row>
        <row r="7872">
          <cell r="A7872" t="str">
            <v>64212300-8</v>
          </cell>
        </row>
        <row r="7873">
          <cell r="A7873" t="str">
            <v>64212400-9</v>
          </cell>
        </row>
        <row r="7874">
          <cell r="A7874" t="str">
            <v>64212500-0</v>
          </cell>
        </row>
        <row r="7875">
          <cell r="A7875" t="str">
            <v>64212600-1</v>
          </cell>
        </row>
        <row r="7876">
          <cell r="A7876" t="str">
            <v>64212700-2</v>
          </cell>
        </row>
        <row r="7877">
          <cell r="A7877" t="str">
            <v>64212800-3</v>
          </cell>
        </row>
        <row r="7878">
          <cell r="A7878" t="str">
            <v>64212900-4</v>
          </cell>
        </row>
        <row r="7879">
          <cell r="A7879" t="str">
            <v>64213000-2</v>
          </cell>
        </row>
        <row r="7880">
          <cell r="A7880" t="str">
            <v>64214000-9</v>
          </cell>
        </row>
        <row r="7881">
          <cell r="A7881" t="str">
            <v>64214100-0</v>
          </cell>
        </row>
        <row r="7882">
          <cell r="A7882" t="str">
            <v>64214200-1</v>
          </cell>
        </row>
        <row r="7883">
          <cell r="A7883" t="str">
            <v>64214400-3</v>
          </cell>
        </row>
        <row r="7884">
          <cell r="A7884" t="str">
            <v>64215000-6</v>
          </cell>
        </row>
        <row r="7885">
          <cell r="A7885" t="str">
            <v>64216000-3</v>
          </cell>
        </row>
        <row r="7886">
          <cell r="A7886" t="str">
            <v>64216100-4</v>
          </cell>
        </row>
        <row r="7887">
          <cell r="A7887" t="str">
            <v>64216110-7</v>
          </cell>
        </row>
        <row r="7888">
          <cell r="A7888" t="str">
            <v>64216120-0</v>
          </cell>
        </row>
        <row r="7889">
          <cell r="A7889" t="str">
            <v>64216130-3</v>
          </cell>
        </row>
        <row r="7890">
          <cell r="A7890" t="str">
            <v>64216140-6</v>
          </cell>
        </row>
        <row r="7891">
          <cell r="A7891" t="str">
            <v>64216200-5</v>
          </cell>
        </row>
        <row r="7892">
          <cell r="A7892" t="str">
            <v>64216210-8</v>
          </cell>
        </row>
        <row r="7893">
          <cell r="A7893" t="str">
            <v>64216300-6</v>
          </cell>
        </row>
        <row r="7894">
          <cell r="A7894" t="str">
            <v>64220000-4</v>
          </cell>
        </row>
        <row r="7895">
          <cell r="A7895" t="str">
            <v>64221000-1</v>
          </cell>
        </row>
        <row r="7896">
          <cell r="A7896" t="str">
            <v>64222000-8</v>
          </cell>
        </row>
        <row r="7897">
          <cell r="A7897" t="str">
            <v>64223000-5</v>
          </cell>
        </row>
        <row r="7898">
          <cell r="A7898" t="str">
            <v>64224000-2</v>
          </cell>
        </row>
        <row r="7899">
          <cell r="A7899" t="str">
            <v>64225000-9</v>
          </cell>
        </row>
        <row r="7900">
          <cell r="A7900" t="str">
            <v>64226000-6</v>
          </cell>
        </row>
        <row r="7901">
          <cell r="A7901" t="str">
            <v>64227000-3</v>
          </cell>
        </row>
        <row r="7902">
          <cell r="A7902" t="str">
            <v>64228000-0</v>
          </cell>
        </row>
        <row r="7903">
          <cell r="A7903" t="str">
            <v>64228100-1</v>
          </cell>
        </row>
        <row r="7904">
          <cell r="A7904" t="str">
            <v>64228200-2</v>
          </cell>
        </row>
        <row r="7905">
          <cell r="A7905" t="str">
            <v>65100000-4</v>
          </cell>
        </row>
        <row r="7906">
          <cell r="A7906" t="str">
            <v>65110000-7</v>
          </cell>
        </row>
        <row r="7907">
          <cell r="A7907" t="str">
            <v>65111000-4</v>
          </cell>
        </row>
        <row r="7908">
          <cell r="A7908" t="str">
            <v>65120000-0</v>
          </cell>
        </row>
        <row r="7909">
          <cell r="A7909" t="str">
            <v>65121000-7</v>
          </cell>
        </row>
        <row r="7910">
          <cell r="A7910" t="str">
            <v>65122000-0</v>
          </cell>
        </row>
        <row r="7911">
          <cell r="A7911" t="str">
            <v>65123000-3</v>
          </cell>
        </row>
        <row r="7912">
          <cell r="A7912" t="str">
            <v>65130000-3</v>
          </cell>
        </row>
        <row r="7913">
          <cell r="A7913" t="str">
            <v>65200000-5</v>
          </cell>
        </row>
        <row r="7914">
          <cell r="A7914" t="str">
            <v>65210000-8</v>
          </cell>
        </row>
        <row r="7915">
          <cell r="A7915" t="str">
            <v>65300000-6</v>
          </cell>
        </row>
        <row r="7916">
          <cell r="A7916" t="str">
            <v>65310000-9</v>
          </cell>
        </row>
        <row r="7917">
          <cell r="A7917" t="str">
            <v>65320000-2</v>
          </cell>
        </row>
        <row r="7918">
          <cell r="A7918" t="str">
            <v>65400000-7</v>
          </cell>
        </row>
        <row r="7919">
          <cell r="A7919" t="str">
            <v>65410000-0</v>
          </cell>
        </row>
        <row r="7920">
          <cell r="A7920" t="str">
            <v>65500000-8</v>
          </cell>
        </row>
        <row r="7921">
          <cell r="A7921" t="str">
            <v>66100000-1</v>
          </cell>
        </row>
        <row r="7922">
          <cell r="A7922" t="str">
            <v>66110000-4</v>
          </cell>
        </row>
        <row r="7923">
          <cell r="A7923" t="str">
            <v>66111000-1</v>
          </cell>
        </row>
        <row r="7924">
          <cell r="A7924" t="str">
            <v>66112000-8</v>
          </cell>
        </row>
        <row r="7925">
          <cell r="A7925" t="str">
            <v>66113000-5</v>
          </cell>
        </row>
        <row r="7926">
          <cell r="A7926" t="str">
            <v>66113100-6</v>
          </cell>
        </row>
        <row r="7927">
          <cell r="A7927" t="str">
            <v>66114000-2</v>
          </cell>
        </row>
        <row r="7928">
          <cell r="A7928" t="str">
            <v>66115000-9</v>
          </cell>
        </row>
        <row r="7929">
          <cell r="A7929" t="str">
            <v>66120000-7</v>
          </cell>
        </row>
        <row r="7930">
          <cell r="A7930" t="str">
            <v>66121000-4</v>
          </cell>
        </row>
        <row r="7931">
          <cell r="A7931" t="str">
            <v>66122000-1</v>
          </cell>
        </row>
        <row r="7932">
          <cell r="A7932" t="str">
            <v>66130000-0</v>
          </cell>
        </row>
        <row r="7933">
          <cell r="A7933" t="str">
            <v>66131000-7</v>
          </cell>
        </row>
        <row r="7934">
          <cell r="A7934" t="str">
            <v>66131100-8</v>
          </cell>
        </row>
        <row r="7935">
          <cell r="A7935" t="str">
            <v>66132000-4</v>
          </cell>
        </row>
        <row r="7936">
          <cell r="A7936" t="str">
            <v>66133000-1</v>
          </cell>
        </row>
        <row r="7937">
          <cell r="A7937" t="str">
            <v>66140000-3</v>
          </cell>
        </row>
        <row r="7938">
          <cell r="A7938" t="str">
            <v>66141000-0</v>
          </cell>
        </row>
        <row r="7939">
          <cell r="A7939" t="str">
            <v>66150000-6</v>
          </cell>
        </row>
        <row r="7940">
          <cell r="A7940" t="str">
            <v>66151000-3</v>
          </cell>
        </row>
        <row r="7941">
          <cell r="A7941" t="str">
            <v>66151100-4</v>
          </cell>
        </row>
        <row r="7942">
          <cell r="A7942" t="str">
            <v>66152000-0</v>
          </cell>
        </row>
        <row r="7943">
          <cell r="A7943" t="str">
            <v>66160000-9</v>
          </cell>
        </row>
        <row r="7944">
          <cell r="A7944" t="str">
            <v>66161000-6</v>
          </cell>
        </row>
        <row r="7945">
          <cell r="A7945" t="str">
            <v>66162000-3</v>
          </cell>
        </row>
        <row r="7946">
          <cell r="A7946" t="str">
            <v>66170000-2</v>
          </cell>
        </row>
        <row r="7947">
          <cell r="A7947" t="str">
            <v>66171000-9</v>
          </cell>
        </row>
        <row r="7948">
          <cell r="A7948" t="str">
            <v>66172000-6</v>
          </cell>
        </row>
        <row r="7949">
          <cell r="A7949" t="str">
            <v>66180000-5</v>
          </cell>
        </row>
        <row r="7950">
          <cell r="A7950" t="str">
            <v>66190000-8</v>
          </cell>
        </row>
        <row r="7951">
          <cell r="A7951" t="str">
            <v>66500000-5</v>
          </cell>
        </row>
        <row r="7952">
          <cell r="A7952" t="str">
            <v>66510000-8</v>
          </cell>
        </row>
        <row r="7953">
          <cell r="A7953" t="str">
            <v>66511000-5</v>
          </cell>
        </row>
        <row r="7954">
          <cell r="A7954" t="str">
            <v>66512000-2</v>
          </cell>
        </row>
        <row r="7955">
          <cell r="A7955" t="str">
            <v>66512100-3</v>
          </cell>
        </row>
        <row r="7956">
          <cell r="A7956" t="str">
            <v>66512200-4</v>
          </cell>
        </row>
        <row r="7957">
          <cell r="A7957" t="str">
            <v>66512210-7</v>
          </cell>
        </row>
        <row r="7958">
          <cell r="A7958" t="str">
            <v>66512220-0</v>
          </cell>
        </row>
        <row r="7959">
          <cell r="A7959" t="str">
            <v>66513000-9</v>
          </cell>
        </row>
        <row r="7960">
          <cell r="A7960" t="str">
            <v>66513100-0</v>
          </cell>
        </row>
        <row r="7961">
          <cell r="A7961" t="str">
            <v>66513200-1</v>
          </cell>
        </row>
        <row r="7962">
          <cell r="A7962" t="str">
            <v>66514000-6</v>
          </cell>
        </row>
        <row r="7963">
          <cell r="A7963" t="str">
            <v>66514100-7</v>
          </cell>
        </row>
        <row r="7964">
          <cell r="A7964" t="str">
            <v>66514110-0</v>
          </cell>
        </row>
        <row r="7965">
          <cell r="A7965" t="str">
            <v>66514120-3</v>
          </cell>
        </row>
        <row r="7966">
          <cell r="A7966" t="str">
            <v>66514130-6</v>
          </cell>
        </row>
        <row r="7967">
          <cell r="A7967" t="str">
            <v>66514140-9</v>
          </cell>
        </row>
        <row r="7968">
          <cell r="A7968" t="str">
            <v>66514150-2</v>
          </cell>
        </row>
        <row r="7969">
          <cell r="A7969" t="str">
            <v>66514200-8</v>
          </cell>
        </row>
        <row r="7970">
          <cell r="A7970" t="str">
            <v>66515000-3</v>
          </cell>
        </row>
        <row r="7971">
          <cell r="A7971" t="str">
            <v>66515100-4</v>
          </cell>
        </row>
        <row r="7972">
          <cell r="A7972" t="str">
            <v>66515200-5</v>
          </cell>
        </row>
        <row r="7973">
          <cell r="A7973" t="str">
            <v>66515300-6</v>
          </cell>
        </row>
        <row r="7974">
          <cell r="A7974" t="str">
            <v>66515400-7</v>
          </cell>
        </row>
        <row r="7975">
          <cell r="A7975" t="str">
            <v>66515410-0</v>
          </cell>
        </row>
        <row r="7976">
          <cell r="A7976" t="str">
            <v>66515411-7</v>
          </cell>
        </row>
        <row r="7977">
          <cell r="A7977" t="str">
            <v>66516000-0</v>
          </cell>
        </row>
        <row r="7978">
          <cell r="A7978" t="str">
            <v>66516100-1</v>
          </cell>
        </row>
        <row r="7979">
          <cell r="A7979" t="str">
            <v>66516200-2</v>
          </cell>
        </row>
        <row r="7980">
          <cell r="A7980" t="str">
            <v>66516300-3</v>
          </cell>
        </row>
        <row r="7981">
          <cell r="A7981" t="str">
            <v>66516400-4</v>
          </cell>
        </row>
        <row r="7982">
          <cell r="A7982" t="str">
            <v>66516500-5</v>
          </cell>
        </row>
        <row r="7983">
          <cell r="A7983" t="str">
            <v>66517000-7</v>
          </cell>
        </row>
        <row r="7984">
          <cell r="A7984" t="str">
            <v>66517100-8</v>
          </cell>
        </row>
        <row r="7985">
          <cell r="A7985" t="str">
            <v>66517200-9</v>
          </cell>
        </row>
        <row r="7986">
          <cell r="A7986" t="str">
            <v>66517300-0</v>
          </cell>
        </row>
        <row r="7987">
          <cell r="A7987" t="str">
            <v>66518000-4</v>
          </cell>
        </row>
        <row r="7988">
          <cell r="A7988" t="str">
            <v>66518100-5</v>
          </cell>
        </row>
        <row r="7989">
          <cell r="A7989" t="str">
            <v>66518200-6</v>
          </cell>
        </row>
        <row r="7990">
          <cell r="A7990" t="str">
            <v>66518300-7</v>
          </cell>
        </row>
        <row r="7991">
          <cell r="A7991" t="str">
            <v>66519000-1</v>
          </cell>
        </row>
        <row r="7992">
          <cell r="A7992" t="str">
            <v>66519100-2</v>
          </cell>
        </row>
        <row r="7993">
          <cell r="A7993" t="str">
            <v>66519200-3</v>
          </cell>
        </row>
        <row r="7994">
          <cell r="A7994" t="str">
            <v>66519300-4</v>
          </cell>
        </row>
        <row r="7995">
          <cell r="A7995" t="str">
            <v>66519310-7</v>
          </cell>
        </row>
        <row r="7996">
          <cell r="A7996" t="str">
            <v>66519400-5</v>
          </cell>
        </row>
        <row r="7997">
          <cell r="A7997" t="str">
            <v>66519500-6</v>
          </cell>
        </row>
        <row r="7998">
          <cell r="A7998" t="str">
            <v>66519600-7</v>
          </cell>
        </row>
        <row r="7999">
          <cell r="A7999" t="str">
            <v>66519700-8</v>
          </cell>
        </row>
        <row r="8000">
          <cell r="A8000" t="str">
            <v>66520000-1</v>
          </cell>
        </row>
        <row r="8001">
          <cell r="A8001" t="str">
            <v>66521000-8</v>
          </cell>
        </row>
        <row r="8002">
          <cell r="A8002" t="str">
            <v>66522000-5</v>
          </cell>
        </row>
        <row r="8003">
          <cell r="A8003" t="str">
            <v>66523000-2</v>
          </cell>
        </row>
        <row r="8004">
          <cell r="A8004" t="str">
            <v>66523100-3</v>
          </cell>
        </row>
        <row r="8005">
          <cell r="A8005" t="str">
            <v>66600000-6</v>
          </cell>
        </row>
        <row r="8006">
          <cell r="A8006" t="str">
            <v>66700000-7</v>
          </cell>
        </row>
        <row r="8007">
          <cell r="A8007" t="str">
            <v>66710000-0</v>
          </cell>
        </row>
        <row r="8008">
          <cell r="A8008" t="str">
            <v>66720000-3</v>
          </cell>
        </row>
        <row r="8009">
          <cell r="A8009" t="str">
            <v>70100000-2</v>
          </cell>
        </row>
        <row r="8010">
          <cell r="A8010" t="str">
            <v>70110000-5</v>
          </cell>
        </row>
        <row r="8011">
          <cell r="A8011" t="str">
            <v>70111000-2</v>
          </cell>
        </row>
        <row r="8012">
          <cell r="A8012" t="str">
            <v>70112000-9</v>
          </cell>
        </row>
        <row r="8013">
          <cell r="A8013" t="str">
            <v>70120000-8</v>
          </cell>
        </row>
        <row r="8014">
          <cell r="A8014" t="str">
            <v>70121000-5</v>
          </cell>
        </row>
        <row r="8015">
          <cell r="A8015" t="str">
            <v>70121100-6</v>
          </cell>
        </row>
        <row r="8016">
          <cell r="A8016" t="str">
            <v>70121200-7</v>
          </cell>
        </row>
        <row r="8017">
          <cell r="A8017" t="str">
            <v>70122000-2</v>
          </cell>
        </row>
        <row r="8018">
          <cell r="A8018" t="str">
            <v>70122100-3</v>
          </cell>
        </row>
        <row r="8019">
          <cell r="A8019" t="str">
            <v>70122110-6</v>
          </cell>
        </row>
        <row r="8020">
          <cell r="A8020" t="str">
            <v>70122200-4</v>
          </cell>
        </row>
        <row r="8021">
          <cell r="A8021" t="str">
            <v>70122210-7</v>
          </cell>
        </row>
        <row r="8022">
          <cell r="A8022" t="str">
            <v>70123000-9</v>
          </cell>
        </row>
        <row r="8023">
          <cell r="A8023" t="str">
            <v>70123100-0</v>
          </cell>
        </row>
        <row r="8024">
          <cell r="A8024" t="str">
            <v>70123200-1</v>
          </cell>
        </row>
        <row r="8025">
          <cell r="A8025" t="str">
            <v>70130000-1</v>
          </cell>
        </row>
        <row r="8026">
          <cell r="A8026" t="str">
            <v>70200000-3</v>
          </cell>
        </row>
        <row r="8027">
          <cell r="A8027" t="str">
            <v>70210000-6</v>
          </cell>
        </row>
        <row r="8028">
          <cell r="A8028" t="str">
            <v>70220000-9</v>
          </cell>
        </row>
        <row r="8029">
          <cell r="A8029" t="str">
            <v>70300000-4</v>
          </cell>
        </row>
        <row r="8030">
          <cell r="A8030" t="str">
            <v>70310000-7</v>
          </cell>
        </row>
        <row r="8031">
          <cell r="A8031" t="str">
            <v>70311000-4</v>
          </cell>
        </row>
        <row r="8032">
          <cell r="A8032" t="str">
            <v>70320000-0</v>
          </cell>
        </row>
        <row r="8033">
          <cell r="A8033" t="str">
            <v>70321000-7</v>
          </cell>
        </row>
        <row r="8034">
          <cell r="A8034" t="str">
            <v>70322000-4</v>
          </cell>
        </row>
        <row r="8035">
          <cell r="A8035" t="str">
            <v>70330000-3</v>
          </cell>
        </row>
        <row r="8036">
          <cell r="A8036" t="str">
            <v>70331000-0</v>
          </cell>
        </row>
        <row r="8037">
          <cell r="A8037" t="str">
            <v>70331100-1</v>
          </cell>
        </row>
        <row r="8038">
          <cell r="A8038" t="str">
            <v>70332000-7</v>
          </cell>
        </row>
        <row r="8039">
          <cell r="A8039" t="str">
            <v>70332100-8</v>
          </cell>
        </row>
        <row r="8040">
          <cell r="A8040" t="str">
            <v>70332200-9</v>
          </cell>
        </row>
        <row r="8041">
          <cell r="A8041" t="str">
            <v>70332300-0</v>
          </cell>
        </row>
        <row r="8042">
          <cell r="A8042" t="str">
            <v>70333000-4</v>
          </cell>
        </row>
        <row r="8043">
          <cell r="A8043" t="str">
            <v>70340000-6</v>
          </cell>
        </row>
        <row r="8044">
          <cell r="A8044" t="str">
            <v>71200000-0</v>
          </cell>
        </row>
        <row r="8045">
          <cell r="A8045" t="str">
            <v>71210000-3</v>
          </cell>
        </row>
        <row r="8046">
          <cell r="A8046" t="str">
            <v>71220000-6</v>
          </cell>
        </row>
        <row r="8047">
          <cell r="A8047" t="str">
            <v>71221000-3</v>
          </cell>
        </row>
        <row r="8048">
          <cell r="A8048" t="str">
            <v>71222000-0</v>
          </cell>
        </row>
        <row r="8049">
          <cell r="A8049" t="str">
            <v>71222100-1</v>
          </cell>
        </row>
        <row r="8050">
          <cell r="A8050" t="str">
            <v>71222200-2</v>
          </cell>
        </row>
        <row r="8051">
          <cell r="A8051" t="str">
            <v>71223000-7</v>
          </cell>
        </row>
        <row r="8052">
          <cell r="A8052" t="str">
            <v>71230000-9</v>
          </cell>
        </row>
        <row r="8053">
          <cell r="A8053" t="str">
            <v>71240000-2</v>
          </cell>
        </row>
        <row r="8054">
          <cell r="A8054" t="str">
            <v>71241000-9</v>
          </cell>
        </row>
        <row r="8055">
          <cell r="A8055" t="str">
            <v>71242000-6</v>
          </cell>
        </row>
        <row r="8056">
          <cell r="A8056" t="str">
            <v>71243000-3</v>
          </cell>
        </row>
        <row r="8057">
          <cell r="A8057" t="str">
            <v>71244000-0</v>
          </cell>
        </row>
        <row r="8058">
          <cell r="A8058" t="str">
            <v>71245000-7</v>
          </cell>
        </row>
        <row r="8059">
          <cell r="A8059" t="str">
            <v>71246000-4</v>
          </cell>
        </row>
        <row r="8060">
          <cell r="A8060" t="str">
            <v>71247000-1</v>
          </cell>
        </row>
        <row r="8061">
          <cell r="A8061" t="str">
            <v>71248000-8</v>
          </cell>
        </row>
        <row r="8062">
          <cell r="A8062" t="str">
            <v>71250000-5</v>
          </cell>
        </row>
        <row r="8063">
          <cell r="A8063" t="str">
            <v>71251000-2</v>
          </cell>
        </row>
        <row r="8064">
          <cell r="A8064" t="str">
            <v>71300000-1</v>
          </cell>
        </row>
        <row r="8065">
          <cell r="A8065" t="str">
            <v>71310000-4</v>
          </cell>
        </row>
        <row r="8066">
          <cell r="A8066" t="str">
            <v>71311000-1</v>
          </cell>
        </row>
        <row r="8067">
          <cell r="A8067" t="str">
            <v>71311100-2</v>
          </cell>
        </row>
        <row r="8068">
          <cell r="A8068" t="str">
            <v>71311200-3</v>
          </cell>
        </row>
        <row r="8069">
          <cell r="A8069" t="str">
            <v>71311210-6</v>
          </cell>
        </row>
        <row r="8070">
          <cell r="A8070" t="str">
            <v>71311220-9</v>
          </cell>
        </row>
        <row r="8071">
          <cell r="A8071" t="str">
            <v>71311230-2</v>
          </cell>
        </row>
        <row r="8072">
          <cell r="A8072" t="str">
            <v>71311240-5</v>
          </cell>
        </row>
        <row r="8073">
          <cell r="A8073" t="str">
            <v>71311300-4</v>
          </cell>
        </row>
        <row r="8074">
          <cell r="A8074" t="str">
            <v>71312000-8</v>
          </cell>
        </row>
        <row r="8075">
          <cell r="A8075" t="str">
            <v>71313000-5</v>
          </cell>
        </row>
        <row r="8076">
          <cell r="A8076" t="str">
            <v>71313100-6</v>
          </cell>
        </row>
        <row r="8077">
          <cell r="A8077" t="str">
            <v>71313200-7</v>
          </cell>
        </row>
        <row r="8078">
          <cell r="A8078" t="str">
            <v>71313400-9</v>
          </cell>
        </row>
        <row r="8079">
          <cell r="A8079" t="str">
            <v>71313410-2</v>
          </cell>
        </row>
        <row r="8080">
          <cell r="A8080" t="str">
            <v>71313420-5</v>
          </cell>
        </row>
        <row r="8081">
          <cell r="A8081" t="str">
            <v>71313430-8</v>
          </cell>
        </row>
        <row r="8082">
          <cell r="A8082" t="str">
            <v>71313440-1</v>
          </cell>
        </row>
        <row r="8083">
          <cell r="A8083" t="str">
            <v>71313450-4</v>
          </cell>
        </row>
        <row r="8084">
          <cell r="A8084" t="str">
            <v>71314000-2</v>
          </cell>
        </row>
        <row r="8085">
          <cell r="A8085" t="str">
            <v>71314100-3</v>
          </cell>
        </row>
        <row r="8086">
          <cell r="A8086" t="str">
            <v>71314200-4</v>
          </cell>
        </row>
        <row r="8087">
          <cell r="A8087" t="str">
            <v>71314300-5</v>
          </cell>
        </row>
        <row r="8088">
          <cell r="A8088" t="str">
            <v>71314310-8</v>
          </cell>
        </row>
        <row r="8089">
          <cell r="A8089" t="str">
            <v>71315000-9</v>
          </cell>
        </row>
        <row r="8090">
          <cell r="A8090" t="str">
            <v>71315100-0</v>
          </cell>
        </row>
        <row r="8091">
          <cell r="A8091" t="str">
            <v>71315200-1</v>
          </cell>
        </row>
        <row r="8092">
          <cell r="A8092" t="str">
            <v>71315210-4</v>
          </cell>
        </row>
        <row r="8093">
          <cell r="A8093" t="str">
            <v>71315300-2</v>
          </cell>
        </row>
        <row r="8094">
          <cell r="A8094" t="str">
            <v>71315400-3</v>
          </cell>
        </row>
        <row r="8095">
          <cell r="A8095" t="str">
            <v>71315410-6</v>
          </cell>
        </row>
        <row r="8096">
          <cell r="A8096" t="str">
            <v>71316000-6</v>
          </cell>
        </row>
        <row r="8097">
          <cell r="A8097" t="str">
            <v>71317000-3</v>
          </cell>
        </row>
        <row r="8098">
          <cell r="A8098" t="str">
            <v>71317100-4</v>
          </cell>
        </row>
        <row r="8099">
          <cell r="A8099" t="str">
            <v>71317200-5</v>
          </cell>
        </row>
        <row r="8100">
          <cell r="A8100" t="str">
            <v>71317210-8</v>
          </cell>
        </row>
        <row r="8101">
          <cell r="A8101" t="str">
            <v>71318000-0</v>
          </cell>
        </row>
        <row r="8102">
          <cell r="A8102" t="str">
            <v>71318100-1</v>
          </cell>
        </row>
        <row r="8103">
          <cell r="A8103" t="str">
            <v>71319000-7</v>
          </cell>
        </row>
        <row r="8104">
          <cell r="A8104" t="str">
            <v>71320000-7</v>
          </cell>
        </row>
        <row r="8105">
          <cell r="A8105" t="str">
            <v>71321000-4</v>
          </cell>
        </row>
        <row r="8106">
          <cell r="A8106" t="str">
            <v>71321100-5</v>
          </cell>
        </row>
        <row r="8107">
          <cell r="A8107" t="str">
            <v>71321200-6</v>
          </cell>
        </row>
        <row r="8108">
          <cell r="A8108" t="str">
            <v>71321300-7</v>
          </cell>
        </row>
        <row r="8109">
          <cell r="A8109" t="str">
            <v>71321400-8</v>
          </cell>
        </row>
        <row r="8110">
          <cell r="A8110" t="str">
            <v>71322000-1</v>
          </cell>
        </row>
        <row r="8111">
          <cell r="A8111" t="str">
            <v>71322100-2</v>
          </cell>
        </row>
        <row r="8112">
          <cell r="A8112" t="str">
            <v>71322200-3</v>
          </cell>
        </row>
        <row r="8113">
          <cell r="A8113" t="str">
            <v>71322300-4</v>
          </cell>
        </row>
        <row r="8114">
          <cell r="A8114" t="str">
            <v>71322400-5</v>
          </cell>
        </row>
        <row r="8115">
          <cell r="A8115" t="str">
            <v>71322500-6</v>
          </cell>
        </row>
        <row r="8116">
          <cell r="A8116" t="str">
            <v>71323000-8</v>
          </cell>
        </row>
        <row r="8117">
          <cell r="A8117" t="str">
            <v>71323100-9</v>
          </cell>
        </row>
        <row r="8118">
          <cell r="A8118" t="str">
            <v>71323200-0</v>
          </cell>
        </row>
        <row r="8119">
          <cell r="A8119" t="str">
            <v>71324000-5</v>
          </cell>
        </row>
        <row r="8120">
          <cell r="A8120" t="str">
            <v>71325000-2</v>
          </cell>
        </row>
        <row r="8121">
          <cell r="A8121" t="str">
            <v>71326000-9</v>
          </cell>
        </row>
        <row r="8122">
          <cell r="A8122" t="str">
            <v>71327000-6</v>
          </cell>
        </row>
        <row r="8123">
          <cell r="A8123" t="str">
            <v>71328000-3</v>
          </cell>
        </row>
        <row r="8124">
          <cell r="A8124" t="str">
            <v>71330000-0</v>
          </cell>
        </row>
        <row r="8125">
          <cell r="A8125" t="str">
            <v>71331000-7</v>
          </cell>
        </row>
        <row r="8126">
          <cell r="A8126" t="str">
            <v>71332000-4</v>
          </cell>
        </row>
        <row r="8127">
          <cell r="A8127" t="str">
            <v>71333000-1</v>
          </cell>
        </row>
        <row r="8128">
          <cell r="A8128" t="str">
            <v>71334000-8</v>
          </cell>
        </row>
        <row r="8129">
          <cell r="A8129" t="str">
            <v>71335000-5</v>
          </cell>
        </row>
        <row r="8130">
          <cell r="A8130" t="str">
            <v>71336000-2</v>
          </cell>
        </row>
        <row r="8131">
          <cell r="A8131" t="str">
            <v>71337000-9</v>
          </cell>
        </row>
        <row r="8132">
          <cell r="A8132" t="str">
            <v>71340000-3</v>
          </cell>
        </row>
        <row r="8133">
          <cell r="A8133" t="str">
            <v>71350000-6</v>
          </cell>
        </row>
        <row r="8134">
          <cell r="A8134" t="str">
            <v>71351000-3</v>
          </cell>
        </row>
        <row r="8135">
          <cell r="A8135" t="str">
            <v>71351100-4</v>
          </cell>
        </row>
        <row r="8136">
          <cell r="A8136" t="str">
            <v>71351200-5</v>
          </cell>
        </row>
        <row r="8137">
          <cell r="A8137" t="str">
            <v>71351210-8</v>
          </cell>
        </row>
        <row r="8138">
          <cell r="A8138" t="str">
            <v>71351220-1</v>
          </cell>
        </row>
        <row r="8139">
          <cell r="A8139" t="str">
            <v>71351300-6</v>
          </cell>
        </row>
        <row r="8140">
          <cell r="A8140" t="str">
            <v>71351400-7</v>
          </cell>
        </row>
        <row r="8141">
          <cell r="A8141" t="str">
            <v>71351500-8</v>
          </cell>
        </row>
        <row r="8142">
          <cell r="A8142" t="str">
            <v>71351600-9</v>
          </cell>
        </row>
        <row r="8143">
          <cell r="A8143" t="str">
            <v>71351610-2</v>
          </cell>
        </row>
        <row r="8144">
          <cell r="A8144" t="str">
            <v>71351611-9</v>
          </cell>
        </row>
        <row r="8145">
          <cell r="A8145" t="str">
            <v>71351612-6</v>
          </cell>
        </row>
        <row r="8146">
          <cell r="A8146" t="str">
            <v>71351700-0</v>
          </cell>
        </row>
        <row r="8147">
          <cell r="A8147" t="str">
            <v>71351710-3</v>
          </cell>
        </row>
        <row r="8148">
          <cell r="A8148" t="str">
            <v>71351720-6</v>
          </cell>
        </row>
        <row r="8149">
          <cell r="A8149" t="str">
            <v>71351730-9</v>
          </cell>
        </row>
        <row r="8150">
          <cell r="A8150" t="str">
            <v>71351800-1</v>
          </cell>
        </row>
        <row r="8151">
          <cell r="A8151" t="str">
            <v>71351810-4</v>
          </cell>
        </row>
        <row r="8152">
          <cell r="A8152" t="str">
            <v>71351811-1</v>
          </cell>
        </row>
        <row r="8153">
          <cell r="A8153" t="str">
            <v>71351820-7</v>
          </cell>
        </row>
        <row r="8154">
          <cell r="A8154" t="str">
            <v>71351900-2</v>
          </cell>
        </row>
        <row r="8155">
          <cell r="A8155" t="str">
            <v>71351910-5</v>
          </cell>
        </row>
        <row r="8156">
          <cell r="A8156" t="str">
            <v>71351911-2</v>
          </cell>
        </row>
        <row r="8157">
          <cell r="A8157" t="str">
            <v>71351912-9</v>
          </cell>
        </row>
        <row r="8158">
          <cell r="A8158" t="str">
            <v>71351913-6</v>
          </cell>
        </row>
        <row r="8159">
          <cell r="A8159" t="str">
            <v>71351914-3</v>
          </cell>
        </row>
        <row r="8160">
          <cell r="A8160" t="str">
            <v>71351920-2</v>
          </cell>
        </row>
        <row r="8161">
          <cell r="A8161" t="str">
            <v>71351921-2</v>
          </cell>
        </row>
        <row r="8162">
          <cell r="A8162" t="str">
            <v>71351922-2</v>
          </cell>
        </row>
        <row r="8163">
          <cell r="A8163" t="str">
            <v>71351923-2</v>
          </cell>
        </row>
        <row r="8164">
          <cell r="A8164" t="str">
            <v>71351924-2</v>
          </cell>
        </row>
        <row r="8165">
          <cell r="A8165" t="str">
            <v>71352000-0</v>
          </cell>
        </row>
        <row r="8166">
          <cell r="A8166" t="str">
            <v>71352100-1</v>
          </cell>
        </row>
        <row r="8167">
          <cell r="A8167" t="str">
            <v>71352110-4</v>
          </cell>
        </row>
        <row r="8168">
          <cell r="A8168" t="str">
            <v>71352120-7</v>
          </cell>
        </row>
        <row r="8169">
          <cell r="A8169" t="str">
            <v>71352130-0</v>
          </cell>
        </row>
        <row r="8170">
          <cell r="A8170" t="str">
            <v>71352140-3</v>
          </cell>
        </row>
        <row r="8171">
          <cell r="A8171" t="str">
            <v>71352300-3</v>
          </cell>
        </row>
        <row r="8172">
          <cell r="A8172" t="str">
            <v>71353000-7</v>
          </cell>
        </row>
        <row r="8173">
          <cell r="A8173" t="str">
            <v>71353100-8</v>
          </cell>
        </row>
        <row r="8174">
          <cell r="A8174" t="str">
            <v>71353200-9</v>
          </cell>
        </row>
        <row r="8175">
          <cell r="A8175" t="str">
            <v>71354000-4</v>
          </cell>
        </row>
        <row r="8176">
          <cell r="A8176" t="str">
            <v>71354100-5</v>
          </cell>
        </row>
        <row r="8177">
          <cell r="A8177" t="str">
            <v>71354200-6</v>
          </cell>
        </row>
        <row r="8178">
          <cell r="A8178" t="str">
            <v>71354300-7</v>
          </cell>
        </row>
        <row r="8179">
          <cell r="A8179" t="str">
            <v>71354400-8</v>
          </cell>
        </row>
        <row r="8180">
          <cell r="A8180" t="str">
            <v>71354500-9</v>
          </cell>
        </row>
        <row r="8181">
          <cell r="A8181" t="str">
            <v>71355000-1</v>
          </cell>
        </row>
        <row r="8182">
          <cell r="A8182" t="str">
            <v>71355100-2</v>
          </cell>
        </row>
        <row r="8183">
          <cell r="A8183" t="str">
            <v>71355200-3</v>
          </cell>
        </row>
        <row r="8184">
          <cell r="A8184" t="str">
            <v>71356000-8</v>
          </cell>
        </row>
        <row r="8185">
          <cell r="A8185" t="str">
            <v>71356100-9</v>
          </cell>
        </row>
        <row r="8186">
          <cell r="A8186" t="str">
            <v>71356200-0</v>
          </cell>
        </row>
        <row r="8187">
          <cell r="A8187" t="str">
            <v>71356300-1</v>
          </cell>
        </row>
        <row r="8188">
          <cell r="A8188" t="str">
            <v>71356400-2</v>
          </cell>
        </row>
        <row r="8189">
          <cell r="A8189" t="str">
            <v>71400000-2</v>
          </cell>
        </row>
        <row r="8190">
          <cell r="A8190" t="str">
            <v>71410000-5</v>
          </cell>
        </row>
        <row r="8191">
          <cell r="A8191" t="str">
            <v>71420000-8</v>
          </cell>
        </row>
        <row r="8192">
          <cell r="A8192" t="str">
            <v>71421000-5</v>
          </cell>
        </row>
        <row r="8193">
          <cell r="A8193" t="str">
            <v>71500000-3</v>
          </cell>
        </row>
        <row r="8194">
          <cell r="A8194" t="str">
            <v>71510000-6</v>
          </cell>
        </row>
        <row r="8195">
          <cell r="A8195" t="str">
            <v>71520000-9</v>
          </cell>
        </row>
        <row r="8196">
          <cell r="A8196" t="str">
            <v>71521000-6</v>
          </cell>
        </row>
        <row r="8197">
          <cell r="A8197" t="str">
            <v>71530000-2</v>
          </cell>
        </row>
        <row r="8198">
          <cell r="A8198" t="str">
            <v>71540000-5</v>
          </cell>
        </row>
        <row r="8199">
          <cell r="A8199" t="str">
            <v>71541000-2</v>
          </cell>
        </row>
        <row r="8200">
          <cell r="A8200" t="str">
            <v>71550000-8</v>
          </cell>
        </row>
        <row r="8201">
          <cell r="A8201" t="str">
            <v>71600000-4</v>
          </cell>
        </row>
        <row r="8202">
          <cell r="A8202" t="str">
            <v>71610000-7</v>
          </cell>
        </row>
        <row r="8203">
          <cell r="A8203" t="str">
            <v>71620000-0</v>
          </cell>
        </row>
        <row r="8204">
          <cell r="A8204" t="str">
            <v>71621000-7</v>
          </cell>
        </row>
        <row r="8205">
          <cell r="A8205" t="str">
            <v>71630000-3</v>
          </cell>
        </row>
        <row r="8206">
          <cell r="A8206" t="str">
            <v>71631000-0</v>
          </cell>
        </row>
        <row r="8207">
          <cell r="A8207" t="str">
            <v>71631100-1</v>
          </cell>
        </row>
        <row r="8208">
          <cell r="A8208" t="str">
            <v>71631200-2</v>
          </cell>
        </row>
        <row r="8209">
          <cell r="A8209" t="str">
            <v>71631300-3</v>
          </cell>
        </row>
        <row r="8210">
          <cell r="A8210" t="str">
            <v>71631400-4</v>
          </cell>
        </row>
        <row r="8211">
          <cell r="A8211" t="str">
            <v>71631420-0</v>
          </cell>
        </row>
        <row r="8212">
          <cell r="A8212" t="str">
            <v>71631430-3</v>
          </cell>
        </row>
        <row r="8213">
          <cell r="A8213" t="str">
            <v>71631440-6</v>
          </cell>
        </row>
        <row r="8214">
          <cell r="A8214" t="str">
            <v>71631450-9</v>
          </cell>
        </row>
        <row r="8215">
          <cell r="A8215" t="str">
            <v>71631460-2</v>
          </cell>
        </row>
        <row r="8216">
          <cell r="A8216" t="str">
            <v>71631470-5</v>
          </cell>
        </row>
        <row r="8217">
          <cell r="A8217" t="str">
            <v>71631480-8</v>
          </cell>
        </row>
        <row r="8218">
          <cell r="A8218" t="str">
            <v>71631490-1</v>
          </cell>
        </row>
        <row r="8219">
          <cell r="A8219" t="str">
            <v>71632000-7</v>
          </cell>
        </row>
        <row r="8220">
          <cell r="A8220" t="str">
            <v>71632100-8</v>
          </cell>
        </row>
        <row r="8221">
          <cell r="A8221" t="str">
            <v>71632200-9</v>
          </cell>
        </row>
        <row r="8222">
          <cell r="A8222" t="str">
            <v>71700000-5</v>
          </cell>
        </row>
        <row r="8223">
          <cell r="A8223" t="str">
            <v>71730000-4</v>
          </cell>
        </row>
        <row r="8224">
          <cell r="A8224" t="str">
            <v>71731000-1</v>
          </cell>
        </row>
        <row r="8225">
          <cell r="A8225" t="str">
            <v>71800000-6</v>
          </cell>
        </row>
        <row r="8226">
          <cell r="A8226" t="str">
            <v>71900000-7</v>
          </cell>
        </row>
        <row r="8227">
          <cell r="A8227" t="str">
            <v>72100000-6</v>
          </cell>
        </row>
        <row r="8228">
          <cell r="A8228" t="str">
            <v>72110000-9</v>
          </cell>
        </row>
        <row r="8229">
          <cell r="A8229" t="str">
            <v>72120000-2</v>
          </cell>
        </row>
        <row r="8230">
          <cell r="A8230" t="str">
            <v>72130000-5</v>
          </cell>
        </row>
        <row r="8231">
          <cell r="A8231" t="str">
            <v>72140000-8</v>
          </cell>
        </row>
        <row r="8232">
          <cell r="A8232" t="str">
            <v>72150000-1</v>
          </cell>
        </row>
        <row r="8233">
          <cell r="A8233" t="str">
            <v>72200000-7</v>
          </cell>
        </row>
        <row r="8234">
          <cell r="A8234" t="str">
            <v>72210000-0</v>
          </cell>
        </row>
        <row r="8235">
          <cell r="A8235" t="str">
            <v>72211000-7</v>
          </cell>
        </row>
        <row r="8236">
          <cell r="A8236" t="str">
            <v>72212000-4</v>
          </cell>
        </row>
        <row r="8237">
          <cell r="A8237" t="str">
            <v>72212100-0</v>
          </cell>
        </row>
        <row r="8238">
          <cell r="A8238" t="str">
            <v>72212110-3</v>
          </cell>
        </row>
        <row r="8239">
          <cell r="A8239" t="str">
            <v>72212120-6</v>
          </cell>
        </row>
        <row r="8240">
          <cell r="A8240" t="str">
            <v>72212121-3</v>
          </cell>
        </row>
        <row r="8241">
          <cell r="A8241" t="str">
            <v>72212130-9</v>
          </cell>
        </row>
        <row r="8242">
          <cell r="A8242" t="str">
            <v>72212131-6</v>
          </cell>
        </row>
        <row r="8243">
          <cell r="A8243" t="str">
            <v>72212132-3</v>
          </cell>
        </row>
        <row r="8244">
          <cell r="A8244" t="str">
            <v>72212140-2</v>
          </cell>
        </row>
        <row r="8245">
          <cell r="A8245" t="str">
            <v>72212150-5</v>
          </cell>
        </row>
        <row r="8246">
          <cell r="A8246" t="str">
            <v>72212160-8</v>
          </cell>
        </row>
        <row r="8247">
          <cell r="A8247" t="str">
            <v>72212170-1</v>
          </cell>
        </row>
        <row r="8248">
          <cell r="A8248" t="str">
            <v>72212180-4</v>
          </cell>
        </row>
        <row r="8249">
          <cell r="A8249" t="str">
            <v>72212190-7</v>
          </cell>
        </row>
        <row r="8250">
          <cell r="A8250" t="str">
            <v>72212200-1</v>
          </cell>
        </row>
        <row r="8251">
          <cell r="A8251" t="str">
            <v>72212210-4</v>
          </cell>
        </row>
        <row r="8252">
          <cell r="A8252" t="str">
            <v>72212211-1</v>
          </cell>
        </row>
        <row r="8253">
          <cell r="A8253" t="str">
            <v>72212212-8</v>
          </cell>
        </row>
        <row r="8254">
          <cell r="A8254" t="str">
            <v>72212213-5</v>
          </cell>
        </row>
        <row r="8255">
          <cell r="A8255" t="str">
            <v>72212214-2</v>
          </cell>
        </row>
        <row r="8256">
          <cell r="A8256" t="str">
            <v>72212215-9</v>
          </cell>
        </row>
        <row r="8257">
          <cell r="A8257" t="str">
            <v>72212216-6</v>
          </cell>
        </row>
        <row r="8258">
          <cell r="A8258" t="str">
            <v>72212217-3</v>
          </cell>
        </row>
        <row r="8259">
          <cell r="A8259" t="str">
            <v>72212218-0</v>
          </cell>
        </row>
        <row r="8260">
          <cell r="A8260" t="str">
            <v>72212219-7</v>
          </cell>
        </row>
        <row r="8261">
          <cell r="A8261" t="str">
            <v>72212220-7</v>
          </cell>
        </row>
        <row r="8262">
          <cell r="A8262" t="str">
            <v>72212221-4</v>
          </cell>
        </row>
        <row r="8263">
          <cell r="A8263" t="str">
            <v>72212222-1</v>
          </cell>
        </row>
        <row r="8264">
          <cell r="A8264" t="str">
            <v>72212223-8</v>
          </cell>
        </row>
        <row r="8265">
          <cell r="A8265" t="str">
            <v>72212224-5</v>
          </cell>
        </row>
        <row r="8266">
          <cell r="A8266" t="str">
            <v>72212300-2</v>
          </cell>
        </row>
        <row r="8267">
          <cell r="A8267" t="str">
            <v>72212310-5</v>
          </cell>
        </row>
        <row r="8268">
          <cell r="A8268" t="str">
            <v>72212311-2</v>
          </cell>
        </row>
        <row r="8269">
          <cell r="A8269" t="str">
            <v>72212312-9</v>
          </cell>
        </row>
        <row r="8270">
          <cell r="A8270" t="str">
            <v>72212313-6</v>
          </cell>
        </row>
        <row r="8271">
          <cell r="A8271" t="str">
            <v>72212314-3</v>
          </cell>
        </row>
        <row r="8272">
          <cell r="A8272" t="str">
            <v>72212315-0</v>
          </cell>
        </row>
        <row r="8273">
          <cell r="A8273" t="str">
            <v>72212316-7</v>
          </cell>
        </row>
        <row r="8274">
          <cell r="A8274" t="str">
            <v>72212317-4</v>
          </cell>
        </row>
        <row r="8275">
          <cell r="A8275" t="str">
            <v>72212318-1</v>
          </cell>
        </row>
        <row r="8276">
          <cell r="A8276" t="str">
            <v>72212320-8</v>
          </cell>
        </row>
        <row r="8277">
          <cell r="A8277" t="str">
            <v>72212321-5</v>
          </cell>
        </row>
        <row r="8278">
          <cell r="A8278" t="str">
            <v>72212322-2</v>
          </cell>
        </row>
        <row r="8279">
          <cell r="A8279" t="str">
            <v>72212323-9</v>
          </cell>
        </row>
        <row r="8280">
          <cell r="A8280" t="str">
            <v>72212324-6</v>
          </cell>
        </row>
        <row r="8281">
          <cell r="A8281" t="str">
            <v>72212325-3</v>
          </cell>
        </row>
        <row r="8282">
          <cell r="A8282" t="str">
            <v>72212326-0</v>
          </cell>
        </row>
        <row r="8283">
          <cell r="A8283" t="str">
            <v>72212327-7</v>
          </cell>
        </row>
        <row r="8284">
          <cell r="A8284" t="str">
            <v>72212328-4</v>
          </cell>
        </row>
        <row r="8285">
          <cell r="A8285" t="str">
            <v>72212330-1</v>
          </cell>
        </row>
        <row r="8286">
          <cell r="A8286" t="str">
            <v>72212331-8</v>
          </cell>
        </row>
        <row r="8287">
          <cell r="A8287" t="str">
            <v>72212332-5</v>
          </cell>
        </row>
        <row r="8288">
          <cell r="A8288" t="str">
            <v>72212333-2</v>
          </cell>
        </row>
        <row r="8289">
          <cell r="A8289" t="str">
            <v>72212400-3</v>
          </cell>
        </row>
        <row r="8290">
          <cell r="A8290" t="str">
            <v>72212410-6</v>
          </cell>
        </row>
        <row r="8291">
          <cell r="A8291" t="str">
            <v>72212411-3</v>
          </cell>
        </row>
        <row r="8292">
          <cell r="A8292" t="str">
            <v>72212412-0</v>
          </cell>
        </row>
        <row r="8293">
          <cell r="A8293" t="str">
            <v>72212420-9</v>
          </cell>
        </row>
        <row r="8294">
          <cell r="A8294" t="str">
            <v>72212421-6</v>
          </cell>
        </row>
        <row r="8295">
          <cell r="A8295" t="str">
            <v>72212422-3</v>
          </cell>
        </row>
        <row r="8296">
          <cell r="A8296" t="str">
            <v>72212430-2</v>
          </cell>
        </row>
        <row r="8297">
          <cell r="A8297" t="str">
            <v>72212440-5</v>
          </cell>
        </row>
        <row r="8298">
          <cell r="A8298" t="str">
            <v>72212441-2</v>
          </cell>
        </row>
        <row r="8299">
          <cell r="A8299" t="str">
            <v>72212442-9</v>
          </cell>
        </row>
        <row r="8300">
          <cell r="A8300" t="str">
            <v>72212443-6</v>
          </cell>
        </row>
        <row r="8301">
          <cell r="A8301" t="str">
            <v>72212445-0</v>
          </cell>
        </row>
        <row r="8302">
          <cell r="A8302" t="str">
            <v>72212450-8</v>
          </cell>
        </row>
        <row r="8303">
          <cell r="A8303" t="str">
            <v>72212451-5</v>
          </cell>
        </row>
        <row r="8304">
          <cell r="A8304" t="str">
            <v>72212460-1</v>
          </cell>
        </row>
        <row r="8305">
          <cell r="A8305" t="str">
            <v>72212461-8</v>
          </cell>
        </row>
        <row r="8306">
          <cell r="A8306" t="str">
            <v>72212462-5</v>
          </cell>
        </row>
        <row r="8307">
          <cell r="A8307" t="str">
            <v>72212463-2</v>
          </cell>
        </row>
        <row r="8308">
          <cell r="A8308" t="str">
            <v>72212470-4</v>
          </cell>
        </row>
        <row r="8309">
          <cell r="A8309" t="str">
            <v>72212480-7</v>
          </cell>
        </row>
        <row r="8310">
          <cell r="A8310" t="str">
            <v>72212481-4</v>
          </cell>
        </row>
        <row r="8311">
          <cell r="A8311" t="str">
            <v>72212482-1</v>
          </cell>
        </row>
        <row r="8312">
          <cell r="A8312" t="str">
            <v>72212490-0</v>
          </cell>
        </row>
        <row r="8313">
          <cell r="A8313" t="str">
            <v>72212500-4</v>
          </cell>
        </row>
        <row r="8314">
          <cell r="A8314" t="str">
            <v>72212510-7</v>
          </cell>
        </row>
        <row r="8315">
          <cell r="A8315" t="str">
            <v>72212511-4</v>
          </cell>
        </row>
        <row r="8316">
          <cell r="A8316" t="str">
            <v>72212512-1</v>
          </cell>
        </row>
        <row r="8317">
          <cell r="A8317" t="str">
            <v>72212513-8</v>
          </cell>
        </row>
        <row r="8318">
          <cell r="A8318" t="str">
            <v>72212514-5</v>
          </cell>
        </row>
        <row r="8319">
          <cell r="A8319" t="str">
            <v>72212515-2</v>
          </cell>
        </row>
        <row r="8320">
          <cell r="A8320" t="str">
            <v>72212516-9</v>
          </cell>
        </row>
        <row r="8321">
          <cell r="A8321" t="str">
            <v>72212517-6</v>
          </cell>
        </row>
        <row r="8322">
          <cell r="A8322" t="str">
            <v>72212518-3</v>
          </cell>
        </row>
        <row r="8323">
          <cell r="A8323" t="str">
            <v>72212519-0</v>
          </cell>
        </row>
        <row r="8324">
          <cell r="A8324" t="str">
            <v>72212520-0</v>
          </cell>
        </row>
        <row r="8325">
          <cell r="A8325" t="str">
            <v>72212521-7</v>
          </cell>
        </row>
        <row r="8326">
          <cell r="A8326" t="str">
            <v>72212522-4</v>
          </cell>
        </row>
        <row r="8327">
          <cell r="A8327" t="str">
            <v>72212600-5</v>
          </cell>
        </row>
        <row r="8328">
          <cell r="A8328" t="str">
            <v>72212610-8</v>
          </cell>
        </row>
        <row r="8329">
          <cell r="A8329" t="str">
            <v>72212620-1</v>
          </cell>
        </row>
        <row r="8330">
          <cell r="A8330" t="str">
            <v>72212630-4</v>
          </cell>
        </row>
        <row r="8331">
          <cell r="A8331" t="str">
            <v>72212640-7</v>
          </cell>
        </row>
        <row r="8332">
          <cell r="A8332" t="str">
            <v>72212650-0</v>
          </cell>
        </row>
        <row r="8333">
          <cell r="A8333" t="str">
            <v>72212660-3</v>
          </cell>
        </row>
        <row r="8334">
          <cell r="A8334" t="str">
            <v>72212670-6</v>
          </cell>
        </row>
        <row r="8335">
          <cell r="A8335" t="str">
            <v>72212700-6</v>
          </cell>
        </row>
        <row r="8336">
          <cell r="A8336" t="str">
            <v>72212710-9</v>
          </cell>
        </row>
        <row r="8337">
          <cell r="A8337" t="str">
            <v>72212720-2</v>
          </cell>
        </row>
        <row r="8338">
          <cell r="A8338" t="str">
            <v>72212730-5</v>
          </cell>
        </row>
        <row r="8339">
          <cell r="A8339" t="str">
            <v>72212731-2</v>
          </cell>
        </row>
        <row r="8340">
          <cell r="A8340" t="str">
            <v>72212732-9</v>
          </cell>
        </row>
        <row r="8341">
          <cell r="A8341" t="str">
            <v>72212740-8</v>
          </cell>
        </row>
        <row r="8342">
          <cell r="A8342" t="str">
            <v>72212750-1</v>
          </cell>
        </row>
        <row r="8343">
          <cell r="A8343" t="str">
            <v>72212760-4</v>
          </cell>
        </row>
        <row r="8344">
          <cell r="A8344" t="str">
            <v>72212761-1</v>
          </cell>
        </row>
        <row r="8345">
          <cell r="A8345" t="str">
            <v>72212770-7</v>
          </cell>
        </row>
        <row r="8346">
          <cell r="A8346" t="str">
            <v>72212771-4</v>
          </cell>
        </row>
        <row r="8347">
          <cell r="A8347" t="str">
            <v>72212772-1</v>
          </cell>
        </row>
        <row r="8348">
          <cell r="A8348" t="str">
            <v>72212780-0</v>
          </cell>
        </row>
        <row r="8349">
          <cell r="A8349" t="str">
            <v>72212781-7</v>
          </cell>
        </row>
        <row r="8350">
          <cell r="A8350" t="str">
            <v>72212782-4</v>
          </cell>
        </row>
        <row r="8351">
          <cell r="A8351" t="str">
            <v>72212783-1</v>
          </cell>
        </row>
        <row r="8352">
          <cell r="A8352" t="str">
            <v>72212790-3</v>
          </cell>
        </row>
        <row r="8353">
          <cell r="A8353" t="str">
            <v>72212900-8</v>
          </cell>
        </row>
        <row r="8354">
          <cell r="A8354" t="str">
            <v>72212910-1</v>
          </cell>
        </row>
        <row r="8355">
          <cell r="A8355" t="str">
            <v>72212911-8</v>
          </cell>
        </row>
        <row r="8356">
          <cell r="A8356" t="str">
            <v>72212920-4</v>
          </cell>
        </row>
        <row r="8357">
          <cell r="A8357" t="str">
            <v>72212930-7</v>
          </cell>
        </row>
        <row r="8358">
          <cell r="A8358" t="str">
            <v>72212931-4</v>
          </cell>
        </row>
        <row r="8359">
          <cell r="A8359" t="str">
            <v>72212932-1</v>
          </cell>
        </row>
        <row r="8360">
          <cell r="A8360" t="str">
            <v>72212940-0</v>
          </cell>
        </row>
        <row r="8361">
          <cell r="A8361" t="str">
            <v>72212941-7</v>
          </cell>
        </row>
        <row r="8362">
          <cell r="A8362" t="str">
            <v>72212942-4</v>
          </cell>
        </row>
        <row r="8363">
          <cell r="A8363" t="str">
            <v>72212960-6</v>
          </cell>
        </row>
        <row r="8364">
          <cell r="A8364" t="str">
            <v>72212970-9</v>
          </cell>
        </row>
        <row r="8365">
          <cell r="A8365" t="str">
            <v>72212971-6</v>
          </cell>
        </row>
        <row r="8366">
          <cell r="A8366" t="str">
            <v>72212972-3</v>
          </cell>
        </row>
        <row r="8367">
          <cell r="A8367" t="str">
            <v>72212980-2</v>
          </cell>
        </row>
        <row r="8368">
          <cell r="A8368" t="str">
            <v>72212981-9</v>
          </cell>
        </row>
        <row r="8369">
          <cell r="A8369" t="str">
            <v>72212982-6</v>
          </cell>
        </row>
        <row r="8370">
          <cell r="A8370" t="str">
            <v>72212983-3</v>
          </cell>
        </row>
        <row r="8371">
          <cell r="A8371" t="str">
            <v>72212984-0</v>
          </cell>
        </row>
        <row r="8372">
          <cell r="A8372" t="str">
            <v>72212985-7</v>
          </cell>
        </row>
        <row r="8373">
          <cell r="A8373" t="str">
            <v>72212990-5</v>
          </cell>
        </row>
        <row r="8374">
          <cell r="A8374" t="str">
            <v>72212991-2</v>
          </cell>
        </row>
        <row r="8375">
          <cell r="A8375" t="str">
            <v>72220000-3</v>
          </cell>
        </row>
        <row r="8376">
          <cell r="A8376" t="str">
            <v>72221000-0</v>
          </cell>
        </row>
        <row r="8377">
          <cell r="A8377" t="str">
            <v>72222000-7</v>
          </cell>
        </row>
        <row r="8378">
          <cell r="A8378" t="str">
            <v>72222100-8</v>
          </cell>
        </row>
        <row r="8379">
          <cell r="A8379" t="str">
            <v>72222200-9</v>
          </cell>
        </row>
        <row r="8380">
          <cell r="A8380" t="str">
            <v>72222300-0</v>
          </cell>
        </row>
        <row r="8381">
          <cell r="A8381" t="str">
            <v>72223000-4</v>
          </cell>
        </row>
        <row r="8382">
          <cell r="A8382" t="str">
            <v>72224000-1</v>
          </cell>
        </row>
        <row r="8383">
          <cell r="A8383" t="str">
            <v>72224100-2</v>
          </cell>
        </row>
        <row r="8384">
          <cell r="A8384" t="str">
            <v>72224200-3</v>
          </cell>
        </row>
        <row r="8385">
          <cell r="A8385" t="str">
            <v>72225000-8</v>
          </cell>
        </row>
        <row r="8386">
          <cell r="A8386" t="str">
            <v>72226000-5</v>
          </cell>
        </row>
        <row r="8387">
          <cell r="A8387" t="str">
            <v>72227000-2</v>
          </cell>
        </row>
        <row r="8388">
          <cell r="A8388" t="str">
            <v>72228000-9</v>
          </cell>
        </row>
        <row r="8389">
          <cell r="A8389" t="str">
            <v>72230000-6</v>
          </cell>
        </row>
        <row r="8390">
          <cell r="A8390" t="str">
            <v>72231000-3</v>
          </cell>
        </row>
        <row r="8391">
          <cell r="A8391" t="str">
            <v>72232000-0</v>
          </cell>
        </row>
        <row r="8392">
          <cell r="A8392" t="str">
            <v>72240000-9</v>
          </cell>
        </row>
        <row r="8393">
          <cell r="A8393" t="str">
            <v>72241000-6</v>
          </cell>
        </row>
        <row r="8394">
          <cell r="A8394" t="str">
            <v>72242000-3</v>
          </cell>
        </row>
        <row r="8395">
          <cell r="A8395" t="str">
            <v>72243000-0</v>
          </cell>
        </row>
        <row r="8396">
          <cell r="A8396" t="str">
            <v>72244000-7</v>
          </cell>
        </row>
        <row r="8397">
          <cell r="A8397" t="str">
            <v>72245000-4</v>
          </cell>
        </row>
        <row r="8398">
          <cell r="A8398" t="str">
            <v>72246000-1</v>
          </cell>
        </row>
        <row r="8399">
          <cell r="A8399" t="str">
            <v>72250000-2</v>
          </cell>
        </row>
        <row r="8400">
          <cell r="A8400" t="str">
            <v>72251000-9</v>
          </cell>
        </row>
        <row r="8401">
          <cell r="A8401" t="str">
            <v>72252000-6</v>
          </cell>
        </row>
        <row r="8402">
          <cell r="A8402" t="str">
            <v>72253000-3</v>
          </cell>
        </row>
        <row r="8403">
          <cell r="A8403" t="str">
            <v>72253100-4</v>
          </cell>
        </row>
        <row r="8404">
          <cell r="A8404" t="str">
            <v>72253200-5</v>
          </cell>
        </row>
        <row r="8405">
          <cell r="A8405" t="str">
            <v>72254000-0</v>
          </cell>
        </row>
        <row r="8406">
          <cell r="A8406" t="str">
            <v>72254100-1</v>
          </cell>
        </row>
        <row r="8407">
          <cell r="A8407" t="str">
            <v>72260000-5</v>
          </cell>
        </row>
        <row r="8408">
          <cell r="A8408" t="str">
            <v>72261000-2</v>
          </cell>
        </row>
        <row r="8409">
          <cell r="A8409" t="str">
            <v>72262000-9</v>
          </cell>
        </row>
        <row r="8410">
          <cell r="A8410" t="str">
            <v>72263000-6</v>
          </cell>
        </row>
        <row r="8411">
          <cell r="A8411" t="str">
            <v>72264000-3</v>
          </cell>
        </row>
        <row r="8412">
          <cell r="A8412" t="str">
            <v>72265000-0</v>
          </cell>
        </row>
        <row r="8413">
          <cell r="A8413" t="str">
            <v>72266000-7</v>
          </cell>
        </row>
        <row r="8414">
          <cell r="A8414" t="str">
            <v>72267000-4</v>
          </cell>
        </row>
        <row r="8415">
          <cell r="A8415" t="str">
            <v>72267100-0</v>
          </cell>
        </row>
        <row r="8416">
          <cell r="A8416" t="str">
            <v>72267200-1</v>
          </cell>
        </row>
        <row r="8417">
          <cell r="A8417" t="str">
            <v>72268000-1</v>
          </cell>
        </row>
        <row r="8418">
          <cell r="A8418" t="str">
            <v>72300000-8</v>
          </cell>
        </row>
        <row r="8419">
          <cell r="A8419" t="str">
            <v>72310000-1</v>
          </cell>
        </row>
        <row r="8420">
          <cell r="A8420" t="str">
            <v>72311000-8</v>
          </cell>
        </row>
        <row r="8421">
          <cell r="A8421" t="str">
            <v>72311100-9</v>
          </cell>
        </row>
        <row r="8422">
          <cell r="A8422" t="str">
            <v>72311200-0</v>
          </cell>
        </row>
        <row r="8423">
          <cell r="A8423" t="str">
            <v>72311300-1</v>
          </cell>
        </row>
        <row r="8424">
          <cell r="A8424" t="str">
            <v>72312000-5</v>
          </cell>
        </row>
        <row r="8425">
          <cell r="A8425" t="str">
            <v>72312100-6</v>
          </cell>
        </row>
        <row r="8426">
          <cell r="A8426" t="str">
            <v>72312200-7</v>
          </cell>
        </row>
        <row r="8427">
          <cell r="A8427" t="str">
            <v>72313000-2</v>
          </cell>
        </row>
        <row r="8428">
          <cell r="A8428" t="str">
            <v>72314000-9</v>
          </cell>
        </row>
        <row r="8429">
          <cell r="A8429" t="str">
            <v>72315000-6</v>
          </cell>
        </row>
        <row r="8430">
          <cell r="A8430" t="str">
            <v>72315100-7</v>
          </cell>
        </row>
        <row r="8431">
          <cell r="A8431" t="str">
            <v>72315200-8</v>
          </cell>
        </row>
        <row r="8432">
          <cell r="A8432" t="str">
            <v>72316000-3</v>
          </cell>
        </row>
        <row r="8433">
          <cell r="A8433" t="str">
            <v>72317000-0</v>
          </cell>
        </row>
        <row r="8434">
          <cell r="A8434" t="str">
            <v>72318000-7</v>
          </cell>
        </row>
        <row r="8435">
          <cell r="A8435" t="str">
            <v>72319000-4</v>
          </cell>
        </row>
        <row r="8436">
          <cell r="A8436" t="str">
            <v>72320000-4</v>
          </cell>
        </row>
        <row r="8437">
          <cell r="A8437" t="str">
            <v>72321000-1</v>
          </cell>
        </row>
        <row r="8438">
          <cell r="A8438" t="str">
            <v>72322000-8</v>
          </cell>
        </row>
        <row r="8439">
          <cell r="A8439" t="str">
            <v>72330000-2</v>
          </cell>
        </row>
        <row r="8440">
          <cell r="A8440" t="str">
            <v>72400000-4</v>
          </cell>
        </row>
        <row r="8441">
          <cell r="A8441" t="str">
            <v>72410000-7</v>
          </cell>
        </row>
        <row r="8442">
          <cell r="A8442" t="str">
            <v>72411000-4</v>
          </cell>
        </row>
        <row r="8443">
          <cell r="A8443" t="str">
            <v>72412000-1</v>
          </cell>
        </row>
        <row r="8444">
          <cell r="A8444" t="str">
            <v>72413000-8</v>
          </cell>
        </row>
        <row r="8445">
          <cell r="A8445" t="str">
            <v>72414000-5</v>
          </cell>
        </row>
        <row r="8446">
          <cell r="A8446" t="str">
            <v>72415000-2</v>
          </cell>
        </row>
        <row r="8447">
          <cell r="A8447" t="str">
            <v>72416000-9</v>
          </cell>
        </row>
        <row r="8448">
          <cell r="A8448" t="str">
            <v>72417000-6</v>
          </cell>
        </row>
        <row r="8449">
          <cell r="A8449" t="str">
            <v>72420000-0</v>
          </cell>
        </row>
        <row r="8450">
          <cell r="A8450" t="str">
            <v>72421000-7</v>
          </cell>
        </row>
        <row r="8451">
          <cell r="A8451" t="str">
            <v>72422000-4</v>
          </cell>
        </row>
        <row r="8452">
          <cell r="A8452" t="str">
            <v>72500000-0</v>
          </cell>
        </row>
        <row r="8453">
          <cell r="A8453" t="str">
            <v>72510000-3</v>
          </cell>
        </row>
        <row r="8454">
          <cell r="A8454" t="str">
            <v>72511000-0</v>
          </cell>
        </row>
        <row r="8455">
          <cell r="A8455" t="str">
            <v>72512000-7</v>
          </cell>
        </row>
        <row r="8456">
          <cell r="A8456" t="str">
            <v>72513000-4</v>
          </cell>
        </row>
        <row r="8457">
          <cell r="A8457" t="str">
            <v>72514000-1</v>
          </cell>
        </row>
        <row r="8458">
          <cell r="A8458" t="str">
            <v>72514100-2</v>
          </cell>
        </row>
        <row r="8459">
          <cell r="A8459" t="str">
            <v>72514200-3</v>
          </cell>
        </row>
        <row r="8460">
          <cell r="A8460" t="str">
            <v>72514300-4</v>
          </cell>
        </row>
        <row r="8461">
          <cell r="A8461" t="str">
            <v>72540000-2</v>
          </cell>
        </row>
        <row r="8462">
          <cell r="A8462" t="str">
            <v>72541000-9</v>
          </cell>
        </row>
        <row r="8463">
          <cell r="A8463" t="str">
            <v>72541100-0</v>
          </cell>
        </row>
        <row r="8464">
          <cell r="A8464" t="str">
            <v>72590000-7</v>
          </cell>
        </row>
        <row r="8465">
          <cell r="A8465" t="str">
            <v>72591000-4</v>
          </cell>
        </row>
        <row r="8466">
          <cell r="A8466" t="str">
            <v>72600000-6</v>
          </cell>
        </row>
        <row r="8467">
          <cell r="A8467" t="str">
            <v>72610000-9</v>
          </cell>
        </row>
        <row r="8468">
          <cell r="A8468" t="str">
            <v>72611000-6</v>
          </cell>
        </row>
        <row r="8469">
          <cell r="A8469" t="str">
            <v>72700000-7</v>
          </cell>
        </row>
        <row r="8470">
          <cell r="A8470" t="str">
            <v>72710000-0</v>
          </cell>
        </row>
        <row r="8471">
          <cell r="A8471" t="str">
            <v>72720000-3</v>
          </cell>
        </row>
        <row r="8472">
          <cell r="A8472" t="str">
            <v>72800000-8</v>
          </cell>
        </row>
        <row r="8473">
          <cell r="A8473" t="str">
            <v>72810000-1</v>
          </cell>
        </row>
        <row r="8474">
          <cell r="A8474" t="str">
            <v>72820000-4</v>
          </cell>
        </row>
        <row r="8475">
          <cell r="A8475" t="str">
            <v>72900000-9</v>
          </cell>
        </row>
        <row r="8476">
          <cell r="A8476" t="str">
            <v>72910000-2</v>
          </cell>
        </row>
        <row r="8477">
          <cell r="A8477" t="str">
            <v>72920000-5</v>
          </cell>
        </row>
        <row r="8478">
          <cell r="A8478" t="str">
            <v>73100000-3</v>
          </cell>
        </row>
        <row r="8479">
          <cell r="A8479" t="str">
            <v>73110000-6</v>
          </cell>
        </row>
        <row r="8480">
          <cell r="A8480" t="str">
            <v>73111000-3</v>
          </cell>
        </row>
        <row r="8481">
          <cell r="A8481" t="str">
            <v>73112000-0</v>
          </cell>
        </row>
        <row r="8482">
          <cell r="A8482" t="str">
            <v>73120000-9</v>
          </cell>
        </row>
        <row r="8483">
          <cell r="A8483" t="str">
            <v>73200000-4</v>
          </cell>
        </row>
        <row r="8484">
          <cell r="A8484" t="str">
            <v>73210000-7</v>
          </cell>
        </row>
        <row r="8485">
          <cell r="A8485" t="str">
            <v>73220000-0</v>
          </cell>
        </row>
        <row r="8486">
          <cell r="A8486" t="str">
            <v>73300000-5</v>
          </cell>
        </row>
        <row r="8487">
          <cell r="A8487" t="str">
            <v>73400000-6</v>
          </cell>
        </row>
        <row r="8488">
          <cell r="A8488" t="str">
            <v>73410000-9</v>
          </cell>
        </row>
        <row r="8489">
          <cell r="A8489" t="str">
            <v>73420000-2</v>
          </cell>
        </row>
        <row r="8490">
          <cell r="A8490" t="str">
            <v>73421000-9</v>
          </cell>
        </row>
        <row r="8491">
          <cell r="A8491" t="str">
            <v>73422000-6</v>
          </cell>
        </row>
        <row r="8492">
          <cell r="A8492" t="str">
            <v>73423000-3</v>
          </cell>
        </row>
        <row r="8493">
          <cell r="A8493" t="str">
            <v>73424000-0</v>
          </cell>
        </row>
        <row r="8494">
          <cell r="A8494" t="str">
            <v>73425000-7</v>
          </cell>
        </row>
        <row r="8495">
          <cell r="A8495" t="str">
            <v>73426000-4</v>
          </cell>
        </row>
        <row r="8496">
          <cell r="A8496" t="str">
            <v>73430000-5</v>
          </cell>
        </row>
        <row r="8497">
          <cell r="A8497" t="str">
            <v>73431000-2</v>
          </cell>
        </row>
        <row r="8498">
          <cell r="A8498" t="str">
            <v>73432000-9</v>
          </cell>
        </row>
        <row r="8499">
          <cell r="A8499" t="str">
            <v>73433000-6</v>
          </cell>
        </row>
        <row r="8500">
          <cell r="A8500" t="str">
            <v>73434000-3</v>
          </cell>
        </row>
        <row r="8501">
          <cell r="A8501" t="str">
            <v>73435000-0</v>
          </cell>
        </row>
        <row r="8502">
          <cell r="A8502" t="str">
            <v>73436000-7</v>
          </cell>
        </row>
        <row r="8503">
          <cell r="A8503" t="str">
            <v>75100000-7</v>
          </cell>
        </row>
        <row r="8504">
          <cell r="A8504" t="str">
            <v>75110000-0</v>
          </cell>
        </row>
        <row r="8505">
          <cell r="A8505" t="str">
            <v>75111000-7</v>
          </cell>
        </row>
        <row r="8506">
          <cell r="A8506" t="str">
            <v>75111100-8</v>
          </cell>
        </row>
        <row r="8507">
          <cell r="A8507" t="str">
            <v>75111200-9</v>
          </cell>
        </row>
        <row r="8508">
          <cell r="A8508" t="str">
            <v>75112000-4</v>
          </cell>
        </row>
        <row r="8509">
          <cell r="A8509" t="str">
            <v>75112100-5</v>
          </cell>
        </row>
        <row r="8510">
          <cell r="A8510" t="str">
            <v>75120000-3</v>
          </cell>
        </row>
        <row r="8511">
          <cell r="A8511" t="str">
            <v>75121000-0</v>
          </cell>
        </row>
        <row r="8512">
          <cell r="A8512" t="str">
            <v>75122000-7</v>
          </cell>
        </row>
        <row r="8513">
          <cell r="A8513" t="str">
            <v>75123000-4</v>
          </cell>
        </row>
        <row r="8514">
          <cell r="A8514" t="str">
            <v>75124000-1</v>
          </cell>
        </row>
        <row r="8515">
          <cell r="A8515" t="str">
            <v>75125000-8</v>
          </cell>
        </row>
        <row r="8516">
          <cell r="A8516" t="str">
            <v>75130000-6</v>
          </cell>
        </row>
        <row r="8517">
          <cell r="A8517" t="str">
            <v>75131000-3</v>
          </cell>
        </row>
        <row r="8518">
          <cell r="A8518" t="str">
            <v>75131100-4</v>
          </cell>
        </row>
        <row r="8519">
          <cell r="A8519" t="str">
            <v>75200000-8</v>
          </cell>
        </row>
        <row r="8520">
          <cell r="A8520" t="str">
            <v>75210000-1</v>
          </cell>
        </row>
        <row r="8521">
          <cell r="A8521" t="str">
            <v>75211000-8</v>
          </cell>
        </row>
        <row r="8522">
          <cell r="A8522" t="str">
            <v>75211100-9</v>
          </cell>
        </row>
        <row r="8523">
          <cell r="A8523" t="str">
            <v>75211110-2</v>
          </cell>
        </row>
        <row r="8524">
          <cell r="A8524" t="str">
            <v>75211200-0</v>
          </cell>
        </row>
        <row r="8525">
          <cell r="A8525" t="str">
            <v>75211300-1</v>
          </cell>
        </row>
        <row r="8526">
          <cell r="A8526" t="str">
            <v>75220000-4</v>
          </cell>
        </row>
        <row r="8527">
          <cell r="A8527" t="str">
            <v>75221000-1</v>
          </cell>
        </row>
        <row r="8528">
          <cell r="A8528" t="str">
            <v>75222000-8</v>
          </cell>
        </row>
        <row r="8529">
          <cell r="A8529" t="str">
            <v>75230000-7</v>
          </cell>
        </row>
        <row r="8530">
          <cell r="A8530" t="str">
            <v>75231000-4</v>
          </cell>
        </row>
        <row r="8531">
          <cell r="A8531" t="str">
            <v>75231100-5</v>
          </cell>
        </row>
        <row r="8532">
          <cell r="A8532" t="str">
            <v>75231200-6</v>
          </cell>
        </row>
        <row r="8533">
          <cell r="A8533" t="str">
            <v>75231210-9</v>
          </cell>
        </row>
        <row r="8534">
          <cell r="A8534" t="str">
            <v>75231220-2</v>
          </cell>
        </row>
        <row r="8535">
          <cell r="A8535" t="str">
            <v>75231230-5</v>
          </cell>
        </row>
        <row r="8536">
          <cell r="A8536" t="str">
            <v>75231240-8</v>
          </cell>
        </row>
        <row r="8537">
          <cell r="A8537" t="str">
            <v>75240000-0</v>
          </cell>
        </row>
        <row r="8538">
          <cell r="A8538" t="str">
            <v>75241000-7</v>
          </cell>
        </row>
        <row r="8539">
          <cell r="A8539" t="str">
            <v>75241100-8</v>
          </cell>
        </row>
        <row r="8540">
          <cell r="A8540" t="str">
            <v>75242000-4</v>
          </cell>
        </row>
        <row r="8541">
          <cell r="A8541" t="str">
            <v>75242100-5</v>
          </cell>
        </row>
        <row r="8542">
          <cell r="A8542" t="str">
            <v>75242110-8</v>
          </cell>
        </row>
        <row r="8543">
          <cell r="A8543" t="str">
            <v>75250000-3</v>
          </cell>
        </row>
        <row r="8544">
          <cell r="A8544" t="str">
            <v>75251000-0</v>
          </cell>
        </row>
        <row r="8545">
          <cell r="A8545" t="str">
            <v>75251100-1</v>
          </cell>
        </row>
        <row r="8546">
          <cell r="A8546" t="str">
            <v>75251110-4</v>
          </cell>
        </row>
        <row r="8547">
          <cell r="A8547" t="str">
            <v>75251120-7</v>
          </cell>
        </row>
        <row r="8548">
          <cell r="A8548" t="str">
            <v>75252000-7</v>
          </cell>
        </row>
        <row r="8549">
          <cell r="A8549" t="str">
            <v>75300000-9</v>
          </cell>
        </row>
        <row r="8550">
          <cell r="A8550" t="str">
            <v>75310000-2</v>
          </cell>
        </row>
        <row r="8551">
          <cell r="A8551" t="str">
            <v>75311000-9</v>
          </cell>
        </row>
        <row r="8552">
          <cell r="A8552" t="str">
            <v>75312000-6</v>
          </cell>
        </row>
        <row r="8553">
          <cell r="A8553" t="str">
            <v>75313000-3</v>
          </cell>
        </row>
        <row r="8554">
          <cell r="A8554" t="str">
            <v>75313100-4</v>
          </cell>
        </row>
        <row r="8555">
          <cell r="A8555" t="str">
            <v>75314000-0</v>
          </cell>
        </row>
        <row r="8556">
          <cell r="A8556" t="str">
            <v>75320000-5</v>
          </cell>
        </row>
        <row r="8557">
          <cell r="A8557" t="str">
            <v>75330000-8</v>
          </cell>
        </row>
        <row r="8558">
          <cell r="A8558" t="str">
            <v>75340000-1</v>
          </cell>
        </row>
        <row r="8559">
          <cell r="A8559" t="str">
            <v>76100000-4</v>
          </cell>
        </row>
        <row r="8560">
          <cell r="A8560" t="str">
            <v>76110000-7</v>
          </cell>
        </row>
        <row r="8561">
          <cell r="A8561" t="str">
            <v>76111000-4</v>
          </cell>
        </row>
        <row r="8562">
          <cell r="A8562" t="str">
            <v>76120000-0</v>
          </cell>
        </row>
        <row r="8563">
          <cell r="A8563" t="str">
            <v>76121000-7</v>
          </cell>
        </row>
        <row r="8564">
          <cell r="A8564" t="str">
            <v>76200000-5</v>
          </cell>
        </row>
        <row r="8565">
          <cell r="A8565" t="str">
            <v>76210000-8</v>
          </cell>
        </row>
        <row r="8566">
          <cell r="A8566" t="str">
            <v>76211000-5</v>
          </cell>
        </row>
        <row r="8567">
          <cell r="A8567" t="str">
            <v>76211100-6</v>
          </cell>
        </row>
        <row r="8568">
          <cell r="A8568" t="str">
            <v>76211110-9</v>
          </cell>
        </row>
        <row r="8569">
          <cell r="A8569" t="str">
            <v>76211120-2</v>
          </cell>
        </row>
        <row r="8570">
          <cell r="A8570" t="str">
            <v>76211200-7</v>
          </cell>
        </row>
        <row r="8571">
          <cell r="A8571" t="str">
            <v>76300000-6</v>
          </cell>
        </row>
        <row r="8572">
          <cell r="A8572" t="str">
            <v>76310000-9</v>
          </cell>
        </row>
        <row r="8573">
          <cell r="A8573" t="str">
            <v>76320000-2</v>
          </cell>
        </row>
        <row r="8574">
          <cell r="A8574" t="str">
            <v>76330000-5</v>
          </cell>
        </row>
        <row r="8575">
          <cell r="A8575" t="str">
            <v>76331000-2</v>
          </cell>
        </row>
        <row r="8576">
          <cell r="A8576" t="str">
            <v>76340000-8</v>
          </cell>
        </row>
        <row r="8577">
          <cell r="A8577" t="str">
            <v>76400000-7</v>
          </cell>
        </row>
        <row r="8578">
          <cell r="A8578" t="str">
            <v>76410000-0</v>
          </cell>
        </row>
        <row r="8579">
          <cell r="A8579" t="str">
            <v>76411000-7</v>
          </cell>
        </row>
        <row r="8580">
          <cell r="A8580" t="str">
            <v>76411100-8</v>
          </cell>
        </row>
        <row r="8581">
          <cell r="A8581" t="str">
            <v>76411200-9</v>
          </cell>
        </row>
        <row r="8582">
          <cell r="A8582" t="str">
            <v>76411300-0</v>
          </cell>
        </row>
        <row r="8583">
          <cell r="A8583" t="str">
            <v>76411400-1</v>
          </cell>
        </row>
        <row r="8584">
          <cell r="A8584" t="str">
            <v>76420000-3</v>
          </cell>
        </row>
        <row r="8585">
          <cell r="A8585" t="str">
            <v>76421000-0</v>
          </cell>
        </row>
        <row r="8586">
          <cell r="A8586" t="str">
            <v>76422000-7</v>
          </cell>
        </row>
        <row r="8587">
          <cell r="A8587" t="str">
            <v>76423000-4</v>
          </cell>
        </row>
        <row r="8588">
          <cell r="A8588" t="str">
            <v>76430000-6</v>
          </cell>
        </row>
        <row r="8589">
          <cell r="A8589" t="str">
            <v>76431000-3</v>
          </cell>
        </row>
        <row r="8590">
          <cell r="A8590" t="str">
            <v>76431100-4</v>
          </cell>
        </row>
        <row r="8591">
          <cell r="A8591" t="str">
            <v>76431200-5</v>
          </cell>
        </row>
        <row r="8592">
          <cell r="A8592" t="str">
            <v>76431300-6</v>
          </cell>
        </row>
        <row r="8593">
          <cell r="A8593" t="str">
            <v>76431400-7</v>
          </cell>
        </row>
        <row r="8594">
          <cell r="A8594" t="str">
            <v>76431500-8</v>
          </cell>
        </row>
        <row r="8595">
          <cell r="A8595" t="str">
            <v>76431600-9</v>
          </cell>
        </row>
        <row r="8596">
          <cell r="A8596" t="str">
            <v>76440000-9</v>
          </cell>
        </row>
        <row r="8597">
          <cell r="A8597" t="str">
            <v>76441000-6</v>
          </cell>
        </row>
        <row r="8598">
          <cell r="A8598" t="str">
            <v>76442000-3</v>
          </cell>
        </row>
        <row r="8599">
          <cell r="A8599" t="str">
            <v>76443000-0</v>
          </cell>
        </row>
        <row r="8600">
          <cell r="A8600" t="str">
            <v>76450000-2</v>
          </cell>
        </row>
        <row r="8601">
          <cell r="A8601" t="str">
            <v>76460000-5</v>
          </cell>
        </row>
        <row r="8602">
          <cell r="A8602" t="str">
            <v>76470000-8</v>
          </cell>
        </row>
        <row r="8603">
          <cell r="A8603" t="str">
            <v>76471000-5</v>
          </cell>
        </row>
        <row r="8604">
          <cell r="A8604" t="str">
            <v>76472000-2</v>
          </cell>
        </row>
        <row r="8605">
          <cell r="A8605" t="str">
            <v>76473000-9</v>
          </cell>
        </row>
        <row r="8606">
          <cell r="A8606" t="str">
            <v>76480000-1</v>
          </cell>
        </row>
        <row r="8607">
          <cell r="A8607" t="str">
            <v>76490000-4</v>
          </cell>
        </row>
        <row r="8608">
          <cell r="A8608" t="str">
            <v>76491000-1</v>
          </cell>
        </row>
        <row r="8609">
          <cell r="A8609" t="str">
            <v>76492000-8</v>
          </cell>
        </row>
        <row r="8610">
          <cell r="A8610" t="str">
            <v>76500000-8</v>
          </cell>
        </row>
        <row r="8611">
          <cell r="A8611" t="str">
            <v>76510000-1</v>
          </cell>
        </row>
        <row r="8612">
          <cell r="A8612" t="str">
            <v>76520000-4</v>
          </cell>
        </row>
        <row r="8613">
          <cell r="A8613" t="str">
            <v>76521000-1</v>
          </cell>
        </row>
        <row r="8614">
          <cell r="A8614" t="str">
            <v>76522000-8</v>
          </cell>
        </row>
        <row r="8615">
          <cell r="A8615" t="str">
            <v>76530000-7</v>
          </cell>
        </row>
        <row r="8616">
          <cell r="A8616" t="str">
            <v>76531000-4</v>
          </cell>
        </row>
        <row r="8617">
          <cell r="A8617" t="str">
            <v>76532000-1</v>
          </cell>
        </row>
        <row r="8618">
          <cell r="A8618" t="str">
            <v>76533000-8</v>
          </cell>
        </row>
        <row r="8619">
          <cell r="A8619" t="str">
            <v>76534000-5</v>
          </cell>
        </row>
        <row r="8620">
          <cell r="A8620" t="str">
            <v>76535000-2</v>
          </cell>
        </row>
        <row r="8621">
          <cell r="A8621" t="str">
            <v>76536000-9</v>
          </cell>
        </row>
        <row r="8622">
          <cell r="A8622" t="str">
            <v>76537000-6</v>
          </cell>
        </row>
        <row r="8623">
          <cell r="A8623" t="str">
            <v>76537100-7</v>
          </cell>
        </row>
        <row r="8624">
          <cell r="A8624" t="str">
            <v>76600000-9</v>
          </cell>
        </row>
        <row r="8625">
          <cell r="A8625" t="str">
            <v>77100000-1</v>
          </cell>
        </row>
        <row r="8626">
          <cell r="A8626" t="str">
            <v>77110000-4</v>
          </cell>
        </row>
        <row r="8627">
          <cell r="A8627" t="str">
            <v>77111000-1</v>
          </cell>
        </row>
        <row r="8628">
          <cell r="A8628" t="str">
            <v>77112000-8</v>
          </cell>
        </row>
        <row r="8629">
          <cell r="A8629" t="str">
            <v>77120000-7</v>
          </cell>
        </row>
        <row r="8630">
          <cell r="A8630" t="str">
            <v>77200000-2</v>
          </cell>
        </row>
        <row r="8631">
          <cell r="A8631" t="str">
            <v>77210000-5</v>
          </cell>
        </row>
        <row r="8632">
          <cell r="A8632" t="str">
            <v>77211000-2</v>
          </cell>
        </row>
        <row r="8633">
          <cell r="A8633" t="str">
            <v>77211100-3</v>
          </cell>
        </row>
        <row r="8634">
          <cell r="A8634" t="str">
            <v>77211200-4</v>
          </cell>
        </row>
        <row r="8635">
          <cell r="A8635" t="str">
            <v>77211300-5</v>
          </cell>
        </row>
        <row r="8636">
          <cell r="A8636" t="str">
            <v>77211400-6</v>
          </cell>
        </row>
        <row r="8637">
          <cell r="A8637" t="str">
            <v>77211500-7</v>
          </cell>
        </row>
        <row r="8638">
          <cell r="A8638" t="str">
            <v>77211600-8</v>
          </cell>
        </row>
        <row r="8639">
          <cell r="A8639" t="str">
            <v>77220000-8</v>
          </cell>
        </row>
        <row r="8640">
          <cell r="A8640" t="str">
            <v>77230000-1</v>
          </cell>
        </row>
        <row r="8641">
          <cell r="A8641" t="str">
            <v>77231000-8</v>
          </cell>
        </row>
        <row r="8642">
          <cell r="A8642" t="str">
            <v>77231100-9</v>
          </cell>
        </row>
        <row r="8643">
          <cell r="A8643" t="str">
            <v>77231200-0</v>
          </cell>
        </row>
        <row r="8644">
          <cell r="A8644" t="str">
            <v>77231300-1</v>
          </cell>
        </row>
        <row r="8645">
          <cell r="A8645" t="str">
            <v>77231400-2</v>
          </cell>
        </row>
        <row r="8646">
          <cell r="A8646" t="str">
            <v>77231500-3</v>
          </cell>
        </row>
        <row r="8647">
          <cell r="A8647" t="str">
            <v>77231600-4</v>
          </cell>
        </row>
        <row r="8648">
          <cell r="A8648" t="str">
            <v>77231700-5</v>
          </cell>
        </row>
        <row r="8649">
          <cell r="A8649" t="str">
            <v>77231800-6</v>
          </cell>
        </row>
        <row r="8650">
          <cell r="A8650" t="str">
            <v>77231900-7</v>
          </cell>
        </row>
        <row r="8651">
          <cell r="A8651" t="str">
            <v>77300000-3</v>
          </cell>
        </row>
        <row r="8652">
          <cell r="A8652" t="str">
            <v>77310000-6</v>
          </cell>
        </row>
        <row r="8653">
          <cell r="A8653" t="str">
            <v>77311000-3</v>
          </cell>
        </row>
        <row r="8654">
          <cell r="A8654" t="str">
            <v>77312000-0</v>
          </cell>
        </row>
        <row r="8655">
          <cell r="A8655" t="str">
            <v>77312100-1</v>
          </cell>
        </row>
        <row r="8656">
          <cell r="A8656" t="str">
            <v>77313000-7</v>
          </cell>
        </row>
        <row r="8657">
          <cell r="A8657" t="str">
            <v>77314000-4</v>
          </cell>
        </row>
        <row r="8658">
          <cell r="A8658" t="str">
            <v>77314100-5</v>
          </cell>
        </row>
        <row r="8659">
          <cell r="A8659" t="str">
            <v>77315000-1</v>
          </cell>
        </row>
        <row r="8660">
          <cell r="A8660" t="str">
            <v>77320000-9</v>
          </cell>
        </row>
        <row r="8661">
          <cell r="A8661" t="str">
            <v>77330000-2</v>
          </cell>
        </row>
        <row r="8662">
          <cell r="A8662" t="str">
            <v>77340000-5</v>
          </cell>
        </row>
        <row r="8663">
          <cell r="A8663" t="str">
            <v>77341000-2</v>
          </cell>
        </row>
        <row r="8664">
          <cell r="A8664" t="str">
            <v>77342000-9</v>
          </cell>
        </row>
        <row r="8665">
          <cell r="A8665" t="str">
            <v>77400000-4</v>
          </cell>
        </row>
        <row r="8666">
          <cell r="A8666" t="str">
            <v>77500000-5</v>
          </cell>
        </row>
        <row r="8667">
          <cell r="A8667" t="str">
            <v>77510000-8</v>
          </cell>
        </row>
        <row r="8668">
          <cell r="A8668" t="str">
            <v>77600000-6</v>
          </cell>
        </row>
        <row r="8669">
          <cell r="A8669" t="str">
            <v>77610000-9</v>
          </cell>
        </row>
        <row r="8670">
          <cell r="A8670" t="str">
            <v>77700000-7</v>
          </cell>
        </row>
        <row r="8671">
          <cell r="A8671" t="str">
            <v>77800000-8</v>
          </cell>
        </row>
        <row r="8672">
          <cell r="A8672" t="str">
            <v>77810000-1</v>
          </cell>
        </row>
        <row r="8673">
          <cell r="A8673" t="str">
            <v>77820000-4</v>
          </cell>
        </row>
        <row r="8674">
          <cell r="A8674" t="str">
            <v>77830000-7</v>
          </cell>
        </row>
        <row r="8675">
          <cell r="A8675" t="str">
            <v>77840000-0</v>
          </cell>
        </row>
        <row r="8676">
          <cell r="A8676" t="str">
            <v>77850000-3</v>
          </cell>
        </row>
        <row r="8677">
          <cell r="A8677" t="str">
            <v>77900000-9</v>
          </cell>
        </row>
        <row r="8678">
          <cell r="A8678" t="str">
            <v>79100000-5</v>
          </cell>
        </row>
        <row r="8679">
          <cell r="A8679" t="str">
            <v>79110000-8</v>
          </cell>
        </row>
        <row r="8680">
          <cell r="A8680" t="str">
            <v>79111000-5</v>
          </cell>
        </row>
        <row r="8681">
          <cell r="A8681" t="str">
            <v>79112000-2</v>
          </cell>
        </row>
        <row r="8682">
          <cell r="A8682" t="str">
            <v>79112100-3</v>
          </cell>
        </row>
        <row r="8683">
          <cell r="A8683" t="str">
            <v>79120000-1</v>
          </cell>
        </row>
        <row r="8684">
          <cell r="A8684" t="str">
            <v>79121000-8</v>
          </cell>
        </row>
        <row r="8685">
          <cell r="A8685" t="str">
            <v>79121100-9</v>
          </cell>
        </row>
        <row r="8686">
          <cell r="A8686" t="str">
            <v>79130000-4</v>
          </cell>
        </row>
        <row r="8687">
          <cell r="A8687" t="str">
            <v>79131000-1</v>
          </cell>
        </row>
        <row r="8688">
          <cell r="A8688" t="str">
            <v>79132000-8</v>
          </cell>
        </row>
        <row r="8689">
          <cell r="A8689" t="str">
            <v>79132100-9</v>
          </cell>
        </row>
        <row r="8690">
          <cell r="A8690" t="str">
            <v>79140000-7</v>
          </cell>
        </row>
        <row r="8691">
          <cell r="A8691" t="str">
            <v>79200000-6</v>
          </cell>
        </row>
        <row r="8692">
          <cell r="A8692" t="str">
            <v>79210000-9</v>
          </cell>
        </row>
        <row r="8693">
          <cell r="A8693" t="str">
            <v>79211000-6</v>
          </cell>
        </row>
        <row r="8694">
          <cell r="A8694" t="str">
            <v>79211100-7</v>
          </cell>
        </row>
        <row r="8695">
          <cell r="A8695" t="str">
            <v>79211110-0</v>
          </cell>
        </row>
        <row r="8696">
          <cell r="A8696" t="str">
            <v>79211120-3</v>
          </cell>
        </row>
        <row r="8697">
          <cell r="A8697" t="str">
            <v>79211200-8</v>
          </cell>
        </row>
        <row r="8698">
          <cell r="A8698" t="str">
            <v>79212000-3</v>
          </cell>
        </row>
        <row r="8699">
          <cell r="A8699" t="str">
            <v>79212100-4</v>
          </cell>
        </row>
        <row r="8700">
          <cell r="A8700" t="str">
            <v>79212110-7</v>
          </cell>
        </row>
        <row r="8701">
          <cell r="A8701" t="str">
            <v>79212200-5</v>
          </cell>
        </row>
        <row r="8702">
          <cell r="A8702" t="str">
            <v>79212300-6</v>
          </cell>
        </row>
        <row r="8703">
          <cell r="A8703" t="str">
            <v>79212400-7</v>
          </cell>
        </row>
        <row r="8704">
          <cell r="A8704" t="str">
            <v>79212500-8</v>
          </cell>
        </row>
        <row r="8705">
          <cell r="A8705" t="str">
            <v>79220000-2</v>
          </cell>
        </row>
        <row r="8706">
          <cell r="A8706" t="str">
            <v>79221000-9</v>
          </cell>
        </row>
        <row r="8707">
          <cell r="A8707" t="str">
            <v>79222000-6</v>
          </cell>
        </row>
        <row r="8708">
          <cell r="A8708" t="str">
            <v>79223000-3</v>
          </cell>
        </row>
        <row r="8709">
          <cell r="A8709" t="str">
            <v>79300000-7</v>
          </cell>
        </row>
        <row r="8710">
          <cell r="A8710" t="str">
            <v>79310000-0</v>
          </cell>
        </row>
        <row r="8711">
          <cell r="A8711" t="str">
            <v>79311000-7</v>
          </cell>
        </row>
        <row r="8712">
          <cell r="A8712" t="str">
            <v>79311100-8</v>
          </cell>
        </row>
        <row r="8713">
          <cell r="A8713" t="str">
            <v>79311200-9</v>
          </cell>
        </row>
        <row r="8714">
          <cell r="A8714" t="str">
            <v>79311210-2</v>
          </cell>
        </row>
        <row r="8715">
          <cell r="A8715" t="str">
            <v>79311300-0</v>
          </cell>
        </row>
        <row r="8716">
          <cell r="A8716" t="str">
            <v>79311400-1</v>
          </cell>
        </row>
        <row r="8717">
          <cell r="A8717" t="str">
            <v>79311410-4</v>
          </cell>
        </row>
        <row r="8718">
          <cell r="A8718" t="str">
            <v>79312000-4</v>
          </cell>
        </row>
        <row r="8719">
          <cell r="A8719" t="str">
            <v>79313000-1</v>
          </cell>
        </row>
        <row r="8720">
          <cell r="A8720" t="str">
            <v>79314000-8</v>
          </cell>
        </row>
        <row r="8721">
          <cell r="A8721" t="str">
            <v>79315000-5</v>
          </cell>
        </row>
        <row r="8722">
          <cell r="A8722" t="str">
            <v>79320000-3</v>
          </cell>
        </row>
        <row r="8723">
          <cell r="A8723" t="str">
            <v>79330000-6</v>
          </cell>
        </row>
        <row r="8724">
          <cell r="A8724" t="str">
            <v>79340000-9</v>
          </cell>
        </row>
        <row r="8725">
          <cell r="A8725" t="str">
            <v>79341000-6</v>
          </cell>
        </row>
        <row r="8726">
          <cell r="A8726" t="str">
            <v>79341100-7</v>
          </cell>
        </row>
        <row r="8727">
          <cell r="A8727" t="str">
            <v>79341200-8</v>
          </cell>
        </row>
        <row r="8728">
          <cell r="A8728" t="str">
            <v>79341400-0</v>
          </cell>
        </row>
        <row r="8729">
          <cell r="A8729" t="str">
            <v>79341500-1</v>
          </cell>
        </row>
        <row r="8730">
          <cell r="A8730" t="str">
            <v>79342000-3</v>
          </cell>
        </row>
        <row r="8731">
          <cell r="A8731" t="str">
            <v>79342100-4</v>
          </cell>
        </row>
        <row r="8732">
          <cell r="A8732" t="str">
            <v>79342200-5</v>
          </cell>
        </row>
        <row r="8733">
          <cell r="A8733" t="str">
            <v>79342300-6</v>
          </cell>
        </row>
        <row r="8734">
          <cell r="A8734" t="str">
            <v>79342310-9</v>
          </cell>
        </row>
        <row r="8735">
          <cell r="A8735" t="str">
            <v>79342311-6</v>
          </cell>
        </row>
        <row r="8736">
          <cell r="A8736" t="str">
            <v>79342320-2</v>
          </cell>
        </row>
        <row r="8737">
          <cell r="A8737" t="str">
            <v>79342321-9</v>
          </cell>
        </row>
        <row r="8738">
          <cell r="A8738" t="str">
            <v>79342400-7</v>
          </cell>
        </row>
        <row r="8739">
          <cell r="A8739" t="str">
            <v>79342410-4</v>
          </cell>
        </row>
        <row r="8740">
          <cell r="A8740" t="str">
            <v>79400000-8</v>
          </cell>
        </row>
        <row r="8741">
          <cell r="A8741" t="str">
            <v>79410000-1</v>
          </cell>
        </row>
        <row r="8742">
          <cell r="A8742" t="str">
            <v>79411000-8</v>
          </cell>
        </row>
        <row r="8743">
          <cell r="A8743" t="str">
            <v>79411100-9</v>
          </cell>
        </row>
        <row r="8744">
          <cell r="A8744" t="str">
            <v>79412000-5</v>
          </cell>
        </row>
        <row r="8745">
          <cell r="A8745" t="str">
            <v>79413000-2</v>
          </cell>
        </row>
        <row r="8746">
          <cell r="A8746" t="str">
            <v>79414000-9</v>
          </cell>
        </row>
        <row r="8747">
          <cell r="A8747" t="str">
            <v>79415000-6</v>
          </cell>
        </row>
        <row r="8748">
          <cell r="A8748" t="str">
            <v>79415200-8</v>
          </cell>
        </row>
        <row r="8749">
          <cell r="A8749" t="str">
            <v>79416000-3</v>
          </cell>
        </row>
        <row r="8750">
          <cell r="A8750" t="str">
            <v>79416100-4</v>
          </cell>
        </row>
        <row r="8751">
          <cell r="A8751" t="str">
            <v>79416200-5</v>
          </cell>
        </row>
        <row r="8752">
          <cell r="A8752" t="str">
            <v>79417000-0</v>
          </cell>
        </row>
        <row r="8753">
          <cell r="A8753" t="str">
            <v>79418000-7</v>
          </cell>
        </row>
        <row r="8754">
          <cell r="A8754" t="str">
            <v>79419000-4</v>
          </cell>
        </row>
        <row r="8755">
          <cell r="A8755" t="str">
            <v>79420000-4</v>
          </cell>
        </row>
        <row r="8756">
          <cell r="A8756" t="str">
            <v>79421000-1</v>
          </cell>
        </row>
        <row r="8757">
          <cell r="A8757" t="str">
            <v>79421100-2</v>
          </cell>
        </row>
        <row r="8758">
          <cell r="A8758" t="str">
            <v>79421200-3</v>
          </cell>
        </row>
        <row r="8759">
          <cell r="A8759" t="str">
            <v>79422000-8</v>
          </cell>
        </row>
        <row r="8760">
          <cell r="A8760" t="str">
            <v>79430000-7</v>
          </cell>
        </row>
        <row r="8761">
          <cell r="A8761" t="str">
            <v>79500000-9</v>
          </cell>
        </row>
        <row r="8762">
          <cell r="A8762" t="str">
            <v>79510000-2</v>
          </cell>
        </row>
        <row r="8763">
          <cell r="A8763" t="str">
            <v>79511000-9</v>
          </cell>
        </row>
        <row r="8764">
          <cell r="A8764" t="str">
            <v>79512000-6</v>
          </cell>
        </row>
        <row r="8765">
          <cell r="A8765" t="str">
            <v>79520000-5</v>
          </cell>
        </row>
        <row r="8766">
          <cell r="A8766" t="str">
            <v>79521000-2</v>
          </cell>
        </row>
        <row r="8767">
          <cell r="A8767" t="str">
            <v>79530000-8</v>
          </cell>
        </row>
        <row r="8768">
          <cell r="A8768" t="str">
            <v>79540000-1</v>
          </cell>
        </row>
        <row r="8769">
          <cell r="A8769" t="str">
            <v>79550000-4</v>
          </cell>
        </row>
        <row r="8770">
          <cell r="A8770" t="str">
            <v>79551000-1</v>
          </cell>
        </row>
        <row r="8771">
          <cell r="A8771" t="str">
            <v>79552000-8</v>
          </cell>
        </row>
        <row r="8772">
          <cell r="A8772" t="str">
            <v>79553000-5</v>
          </cell>
        </row>
        <row r="8773">
          <cell r="A8773" t="str">
            <v>79560000-7</v>
          </cell>
        </row>
        <row r="8774">
          <cell r="A8774" t="str">
            <v>79570000-0</v>
          </cell>
        </row>
        <row r="8775">
          <cell r="A8775" t="str">
            <v>79571000-7</v>
          </cell>
        </row>
        <row r="8776">
          <cell r="A8776" t="str">
            <v>79600000-0</v>
          </cell>
        </row>
        <row r="8777">
          <cell r="A8777" t="str">
            <v>79610000-3</v>
          </cell>
        </row>
        <row r="8778">
          <cell r="A8778" t="str">
            <v>79611000-0</v>
          </cell>
        </row>
        <row r="8779">
          <cell r="A8779" t="str">
            <v>79612000-7</v>
          </cell>
        </row>
        <row r="8780">
          <cell r="A8780" t="str">
            <v>79613000-4</v>
          </cell>
        </row>
        <row r="8781">
          <cell r="A8781" t="str">
            <v>79620000-6</v>
          </cell>
        </row>
        <row r="8782">
          <cell r="A8782" t="str">
            <v>79621000-3</v>
          </cell>
        </row>
        <row r="8783">
          <cell r="A8783" t="str">
            <v>79622000-0</v>
          </cell>
        </row>
        <row r="8784">
          <cell r="A8784" t="str">
            <v>79623000-7</v>
          </cell>
        </row>
        <row r="8785">
          <cell r="A8785" t="str">
            <v>79624000-4</v>
          </cell>
        </row>
        <row r="8786">
          <cell r="A8786" t="str">
            <v>79625000-1</v>
          </cell>
        </row>
        <row r="8787">
          <cell r="A8787" t="str">
            <v>79630000-9</v>
          </cell>
        </row>
        <row r="8788">
          <cell r="A8788" t="str">
            <v>79631000-6</v>
          </cell>
        </row>
        <row r="8789">
          <cell r="A8789" t="str">
            <v>79632000-3</v>
          </cell>
        </row>
        <row r="8790">
          <cell r="A8790" t="str">
            <v>79633000-0</v>
          </cell>
        </row>
        <row r="8791">
          <cell r="A8791" t="str">
            <v>79634000-7</v>
          </cell>
        </row>
        <row r="8792">
          <cell r="A8792" t="str">
            <v>79635000-4</v>
          </cell>
        </row>
        <row r="8793">
          <cell r="A8793" t="str">
            <v>79700000-1</v>
          </cell>
        </row>
        <row r="8794">
          <cell r="A8794" t="str">
            <v>79710000-4</v>
          </cell>
        </row>
        <row r="8795">
          <cell r="A8795" t="str">
            <v>79711000-1</v>
          </cell>
        </row>
        <row r="8796">
          <cell r="A8796" t="str">
            <v>79713000-5</v>
          </cell>
        </row>
        <row r="8797">
          <cell r="A8797" t="str">
            <v>79714000-2</v>
          </cell>
        </row>
        <row r="8798">
          <cell r="A8798" t="str">
            <v>79714100-3</v>
          </cell>
        </row>
        <row r="8799">
          <cell r="A8799" t="str">
            <v>79714110-6</v>
          </cell>
        </row>
        <row r="8800">
          <cell r="A8800" t="str">
            <v>79715000-9</v>
          </cell>
        </row>
        <row r="8801">
          <cell r="A8801" t="str">
            <v>79716000-6</v>
          </cell>
        </row>
        <row r="8802">
          <cell r="A8802" t="str">
            <v>79720000-7</v>
          </cell>
        </row>
        <row r="8803">
          <cell r="A8803" t="str">
            <v>79721000-4</v>
          </cell>
        </row>
        <row r="8804">
          <cell r="A8804" t="str">
            <v>79722000-1</v>
          </cell>
        </row>
        <row r="8805">
          <cell r="A8805" t="str">
            <v>79723000-8</v>
          </cell>
        </row>
        <row r="8806">
          <cell r="A8806" t="str">
            <v>79800000-2</v>
          </cell>
        </row>
        <row r="8807">
          <cell r="A8807" t="str">
            <v>79810000-5</v>
          </cell>
        </row>
        <row r="8808">
          <cell r="A8808" t="str">
            <v>79811000-2</v>
          </cell>
        </row>
        <row r="8809">
          <cell r="A8809" t="str">
            <v>79812000-9</v>
          </cell>
        </row>
        <row r="8810">
          <cell r="A8810" t="str">
            <v>79820000-8</v>
          </cell>
        </row>
        <row r="8811">
          <cell r="A8811" t="str">
            <v>79821000-5</v>
          </cell>
        </row>
        <row r="8812">
          <cell r="A8812" t="str">
            <v>79821100-6</v>
          </cell>
        </row>
        <row r="8813">
          <cell r="A8813" t="str">
            <v>79822000-2</v>
          </cell>
        </row>
        <row r="8814">
          <cell r="A8814" t="str">
            <v>79822100-3</v>
          </cell>
        </row>
        <row r="8815">
          <cell r="A8815" t="str">
            <v>79822200-4</v>
          </cell>
        </row>
        <row r="8816">
          <cell r="A8816" t="str">
            <v>79822300-5</v>
          </cell>
        </row>
        <row r="8817">
          <cell r="A8817" t="str">
            <v>79822400-6</v>
          </cell>
        </row>
        <row r="8818">
          <cell r="A8818" t="str">
            <v>79822500-7</v>
          </cell>
        </row>
        <row r="8819">
          <cell r="A8819" t="str">
            <v>79823000-9</v>
          </cell>
        </row>
        <row r="8820">
          <cell r="A8820" t="str">
            <v>79824000-6</v>
          </cell>
        </row>
        <row r="8821">
          <cell r="A8821" t="str">
            <v>79900000-3</v>
          </cell>
        </row>
        <row r="8822">
          <cell r="A8822" t="str">
            <v>79910000-6</v>
          </cell>
        </row>
        <row r="8823">
          <cell r="A8823" t="str">
            <v>79920000-9</v>
          </cell>
        </row>
        <row r="8824">
          <cell r="A8824" t="str">
            <v>79921000-6</v>
          </cell>
        </row>
        <row r="8825">
          <cell r="A8825" t="str">
            <v>79930000-2</v>
          </cell>
        </row>
        <row r="8826">
          <cell r="A8826" t="str">
            <v>79931000-9</v>
          </cell>
        </row>
        <row r="8827">
          <cell r="A8827" t="str">
            <v>79932000-6</v>
          </cell>
        </row>
        <row r="8828">
          <cell r="A8828" t="str">
            <v>79933000-3</v>
          </cell>
        </row>
        <row r="8829">
          <cell r="A8829" t="str">
            <v>79934000-0</v>
          </cell>
        </row>
        <row r="8830">
          <cell r="A8830" t="str">
            <v>79940000-5</v>
          </cell>
        </row>
        <row r="8831">
          <cell r="A8831" t="str">
            <v>79941000-2</v>
          </cell>
        </row>
        <row r="8832">
          <cell r="A8832" t="str">
            <v>79950000-8</v>
          </cell>
        </row>
        <row r="8833">
          <cell r="A8833" t="str">
            <v>79951000-5</v>
          </cell>
        </row>
        <row r="8834">
          <cell r="A8834" t="str">
            <v>79952000-2</v>
          </cell>
        </row>
        <row r="8835">
          <cell r="A8835" t="str">
            <v>79952100-3</v>
          </cell>
        </row>
        <row r="8836">
          <cell r="A8836" t="str">
            <v>79953000-9</v>
          </cell>
        </row>
        <row r="8837">
          <cell r="A8837" t="str">
            <v>79954000-6</v>
          </cell>
        </row>
        <row r="8838">
          <cell r="A8838" t="str">
            <v>79955000-3</v>
          </cell>
        </row>
        <row r="8839">
          <cell r="A8839" t="str">
            <v>79956000-0</v>
          </cell>
        </row>
        <row r="8840">
          <cell r="A8840" t="str">
            <v>79957000-7</v>
          </cell>
        </row>
        <row r="8841">
          <cell r="A8841" t="str">
            <v>79960000-1</v>
          </cell>
        </row>
        <row r="8842">
          <cell r="A8842" t="str">
            <v>79961000-8</v>
          </cell>
        </row>
        <row r="8843">
          <cell r="A8843" t="str">
            <v>79961100-9</v>
          </cell>
        </row>
        <row r="8844">
          <cell r="A8844" t="str">
            <v>79961200-0</v>
          </cell>
        </row>
        <row r="8845">
          <cell r="A8845" t="str">
            <v>79961300-1</v>
          </cell>
        </row>
        <row r="8846">
          <cell r="A8846" t="str">
            <v>79961310-4</v>
          </cell>
        </row>
        <row r="8847">
          <cell r="A8847" t="str">
            <v>79961320-7</v>
          </cell>
        </row>
        <row r="8848">
          <cell r="A8848" t="str">
            <v>79961330-0</v>
          </cell>
        </row>
        <row r="8849">
          <cell r="A8849" t="str">
            <v>79961340-3</v>
          </cell>
        </row>
        <row r="8850">
          <cell r="A8850" t="str">
            <v>79961350-6</v>
          </cell>
        </row>
        <row r="8851">
          <cell r="A8851" t="str">
            <v>79962000-5</v>
          </cell>
        </row>
        <row r="8852">
          <cell r="A8852" t="str">
            <v>79963000-2</v>
          </cell>
        </row>
        <row r="8853">
          <cell r="A8853" t="str">
            <v>79970000-4</v>
          </cell>
        </row>
        <row r="8854">
          <cell r="A8854" t="str">
            <v>79971000-1</v>
          </cell>
        </row>
        <row r="8855">
          <cell r="A8855" t="str">
            <v>79971100-2</v>
          </cell>
        </row>
        <row r="8856">
          <cell r="A8856" t="str">
            <v>79971200-3</v>
          </cell>
        </row>
        <row r="8857">
          <cell r="A8857" t="str">
            <v>79972000-8</v>
          </cell>
        </row>
        <row r="8858">
          <cell r="A8858" t="str">
            <v>79972100-9</v>
          </cell>
        </row>
        <row r="8859">
          <cell r="A8859" t="str">
            <v>79980000-7</v>
          </cell>
        </row>
        <row r="8860">
          <cell r="A8860" t="str">
            <v>79990000-0</v>
          </cell>
        </row>
        <row r="8861">
          <cell r="A8861" t="str">
            <v>79991000-7</v>
          </cell>
        </row>
        <row r="8862">
          <cell r="A8862" t="str">
            <v>79992000-4</v>
          </cell>
        </row>
        <row r="8863">
          <cell r="A8863" t="str">
            <v>79993000-1</v>
          </cell>
        </row>
        <row r="8864">
          <cell r="A8864" t="str">
            <v>79993100-2</v>
          </cell>
        </row>
        <row r="8865">
          <cell r="A8865" t="str">
            <v>79994000-8</v>
          </cell>
        </row>
        <row r="8866">
          <cell r="A8866" t="str">
            <v>79995000-5</v>
          </cell>
        </row>
        <row r="8867">
          <cell r="A8867" t="str">
            <v>79995100-6</v>
          </cell>
        </row>
        <row r="8868">
          <cell r="A8868" t="str">
            <v>79995200-7</v>
          </cell>
        </row>
        <row r="8869">
          <cell r="A8869" t="str">
            <v>79996000-2</v>
          </cell>
        </row>
        <row r="8870">
          <cell r="A8870" t="str">
            <v>79996100-3</v>
          </cell>
        </row>
        <row r="8871">
          <cell r="A8871" t="str">
            <v>79997000-9</v>
          </cell>
        </row>
        <row r="8872">
          <cell r="A8872" t="str">
            <v>79998000-6</v>
          </cell>
        </row>
        <row r="8873">
          <cell r="A8873" t="str">
            <v>79999000-3</v>
          </cell>
        </row>
        <row r="8874">
          <cell r="A8874" t="str">
            <v>79999100-4</v>
          </cell>
        </row>
        <row r="8875">
          <cell r="A8875" t="str">
            <v>79999200-5</v>
          </cell>
        </row>
        <row r="8876">
          <cell r="A8876" t="str">
            <v>80100000-5</v>
          </cell>
        </row>
        <row r="8877">
          <cell r="A8877" t="str">
            <v>80110000-8</v>
          </cell>
        </row>
        <row r="8878">
          <cell r="A8878" t="str">
            <v>80200000-6</v>
          </cell>
        </row>
        <row r="8879">
          <cell r="A8879" t="str">
            <v>80210000-9</v>
          </cell>
        </row>
        <row r="8880">
          <cell r="A8880" t="str">
            <v>80211000-6</v>
          </cell>
        </row>
        <row r="8881">
          <cell r="A8881" t="str">
            <v>80212000-3</v>
          </cell>
        </row>
        <row r="8882">
          <cell r="A8882" t="str">
            <v>80300000-7</v>
          </cell>
        </row>
        <row r="8883">
          <cell r="A8883" t="str">
            <v>80310000-0</v>
          </cell>
        </row>
        <row r="8884">
          <cell r="A8884" t="str">
            <v>80320000-3</v>
          </cell>
        </row>
        <row r="8885">
          <cell r="A8885" t="str">
            <v>80330000-6</v>
          </cell>
        </row>
        <row r="8886">
          <cell r="A8886" t="str">
            <v>80340000-9</v>
          </cell>
        </row>
        <row r="8887">
          <cell r="A8887" t="str">
            <v>80400000-8</v>
          </cell>
        </row>
        <row r="8888">
          <cell r="A8888" t="str">
            <v>80410000-1</v>
          </cell>
        </row>
        <row r="8889">
          <cell r="A8889" t="str">
            <v>80411000-8</v>
          </cell>
        </row>
        <row r="8890">
          <cell r="A8890" t="str">
            <v>80411100-9</v>
          </cell>
        </row>
        <row r="8891">
          <cell r="A8891" t="str">
            <v>80411200-0</v>
          </cell>
        </row>
        <row r="8892">
          <cell r="A8892" t="str">
            <v>80412000-5</v>
          </cell>
        </row>
        <row r="8893">
          <cell r="A8893" t="str">
            <v>80413000-2</v>
          </cell>
        </row>
        <row r="8894">
          <cell r="A8894" t="str">
            <v>80414000-9</v>
          </cell>
        </row>
        <row r="8895">
          <cell r="A8895" t="str">
            <v>80415000-6</v>
          </cell>
        </row>
        <row r="8896">
          <cell r="A8896" t="str">
            <v>80420000-4</v>
          </cell>
        </row>
        <row r="8897">
          <cell r="A8897" t="str">
            <v>80430000-7</v>
          </cell>
        </row>
        <row r="8898">
          <cell r="A8898" t="str">
            <v>80490000-5</v>
          </cell>
        </row>
        <row r="8899">
          <cell r="A8899" t="str">
            <v>80500000-9</v>
          </cell>
        </row>
        <row r="8900">
          <cell r="A8900" t="str">
            <v>80510000-2</v>
          </cell>
        </row>
        <row r="8901">
          <cell r="A8901" t="str">
            <v>80511000-9</v>
          </cell>
        </row>
        <row r="8902">
          <cell r="A8902" t="str">
            <v>80512000-6</v>
          </cell>
        </row>
        <row r="8903">
          <cell r="A8903" t="str">
            <v>80513000-3</v>
          </cell>
        </row>
        <row r="8904">
          <cell r="A8904" t="str">
            <v>80520000-5</v>
          </cell>
        </row>
        <row r="8905">
          <cell r="A8905" t="str">
            <v>80521000-2</v>
          </cell>
        </row>
        <row r="8906">
          <cell r="A8906" t="str">
            <v>80522000-9</v>
          </cell>
        </row>
        <row r="8907">
          <cell r="A8907" t="str">
            <v>80530000-8</v>
          </cell>
        </row>
        <row r="8908">
          <cell r="A8908" t="str">
            <v>80531000-5</v>
          </cell>
        </row>
        <row r="8909">
          <cell r="A8909" t="str">
            <v>80531100-6</v>
          </cell>
        </row>
        <row r="8910">
          <cell r="A8910" t="str">
            <v>80531200-7</v>
          </cell>
        </row>
        <row r="8911">
          <cell r="A8911" t="str">
            <v>80532000-2</v>
          </cell>
        </row>
        <row r="8912">
          <cell r="A8912" t="str">
            <v>80533000-9</v>
          </cell>
        </row>
        <row r="8913">
          <cell r="A8913" t="str">
            <v>80533100-0</v>
          </cell>
        </row>
        <row r="8914">
          <cell r="A8914" t="str">
            <v>80533200-1</v>
          </cell>
        </row>
        <row r="8915">
          <cell r="A8915" t="str">
            <v>80540000-1</v>
          </cell>
        </row>
        <row r="8916">
          <cell r="A8916" t="str">
            <v>80550000-4</v>
          </cell>
        </row>
        <row r="8917">
          <cell r="A8917" t="str">
            <v>80560000-7</v>
          </cell>
        </row>
        <row r="8918">
          <cell r="A8918" t="str">
            <v>80561000-4</v>
          </cell>
        </row>
        <row r="8919">
          <cell r="A8919" t="str">
            <v>80562000-1</v>
          </cell>
        </row>
        <row r="8920">
          <cell r="A8920" t="str">
            <v>80570000-0</v>
          </cell>
        </row>
        <row r="8921">
          <cell r="A8921" t="str">
            <v>80580000-3</v>
          </cell>
        </row>
        <row r="8922">
          <cell r="A8922" t="str">
            <v>80590000-6</v>
          </cell>
        </row>
        <row r="8923">
          <cell r="A8923" t="str">
            <v>80600000-0</v>
          </cell>
        </row>
        <row r="8924">
          <cell r="A8924" t="str">
            <v>80610000-3</v>
          </cell>
        </row>
        <row r="8925">
          <cell r="A8925" t="str">
            <v>80620000-6</v>
          </cell>
        </row>
        <row r="8926">
          <cell r="A8926" t="str">
            <v>80630000-9</v>
          </cell>
        </row>
        <row r="8927">
          <cell r="A8927" t="str">
            <v>80640000-2</v>
          </cell>
        </row>
        <row r="8928">
          <cell r="A8928" t="str">
            <v>80650000-5</v>
          </cell>
        </row>
        <row r="8929">
          <cell r="A8929" t="str">
            <v>80660000-8</v>
          </cell>
        </row>
        <row r="8930">
          <cell r="A8930" t="str">
            <v>85100000-0</v>
          </cell>
        </row>
        <row r="8931">
          <cell r="A8931" t="str">
            <v>85110000-3</v>
          </cell>
        </row>
        <row r="8932">
          <cell r="A8932" t="str">
            <v>85111000-0</v>
          </cell>
        </row>
        <row r="8933">
          <cell r="A8933" t="str">
            <v>85111100-1</v>
          </cell>
        </row>
        <row r="8934">
          <cell r="A8934" t="str">
            <v>85111200-2</v>
          </cell>
        </row>
        <row r="8935">
          <cell r="A8935" t="str">
            <v>85111300-3</v>
          </cell>
        </row>
        <row r="8936">
          <cell r="A8936" t="str">
            <v>85111310-6</v>
          </cell>
        </row>
        <row r="8937">
          <cell r="A8937" t="str">
            <v>85111320-9</v>
          </cell>
        </row>
        <row r="8938">
          <cell r="A8938" t="str">
            <v>85111400-4</v>
          </cell>
        </row>
        <row r="8939">
          <cell r="A8939" t="str">
            <v>85111500-5</v>
          </cell>
        </row>
        <row r="8940">
          <cell r="A8940" t="str">
            <v>85111600-6</v>
          </cell>
        </row>
        <row r="8941">
          <cell r="A8941" t="str">
            <v>85111700-7</v>
          </cell>
        </row>
        <row r="8942">
          <cell r="A8942" t="str">
            <v>85111800-8</v>
          </cell>
        </row>
        <row r="8943">
          <cell r="A8943" t="str">
            <v>85111810-1</v>
          </cell>
        </row>
        <row r="8944">
          <cell r="A8944" t="str">
            <v>85111820-4</v>
          </cell>
        </row>
        <row r="8945">
          <cell r="A8945" t="str">
            <v>85111900-9</v>
          </cell>
        </row>
        <row r="8946">
          <cell r="A8946" t="str">
            <v>85112000-7</v>
          </cell>
        </row>
        <row r="8947">
          <cell r="A8947" t="str">
            <v>85112100-8</v>
          </cell>
        </row>
        <row r="8948">
          <cell r="A8948" t="str">
            <v>85112200-9</v>
          </cell>
        </row>
        <row r="8949">
          <cell r="A8949" t="str">
            <v>85120000-6</v>
          </cell>
        </row>
        <row r="8950">
          <cell r="A8950" t="str">
            <v>85121000-3</v>
          </cell>
        </row>
        <row r="8951">
          <cell r="A8951" t="str">
            <v>85121100-4</v>
          </cell>
        </row>
        <row r="8952">
          <cell r="A8952" t="str">
            <v>85121200-5</v>
          </cell>
        </row>
        <row r="8953">
          <cell r="A8953" t="str">
            <v>85121210-8</v>
          </cell>
        </row>
        <row r="8954">
          <cell r="A8954" t="str">
            <v>85121220-1</v>
          </cell>
        </row>
        <row r="8955">
          <cell r="A8955" t="str">
            <v>85121230-4</v>
          </cell>
        </row>
        <row r="8956">
          <cell r="A8956" t="str">
            <v>85121231-1</v>
          </cell>
        </row>
        <row r="8957">
          <cell r="A8957" t="str">
            <v>85121232-8</v>
          </cell>
        </row>
        <row r="8958">
          <cell r="A8958" t="str">
            <v>85121240-7</v>
          </cell>
        </row>
        <row r="8959">
          <cell r="A8959" t="str">
            <v>85121250-0</v>
          </cell>
        </row>
        <row r="8960">
          <cell r="A8960" t="str">
            <v>85121251-7</v>
          </cell>
        </row>
        <row r="8961">
          <cell r="A8961" t="str">
            <v>85121252-4</v>
          </cell>
        </row>
        <row r="8962">
          <cell r="A8962" t="str">
            <v>85121270-6</v>
          </cell>
        </row>
        <row r="8963">
          <cell r="A8963" t="str">
            <v>85121271-3</v>
          </cell>
        </row>
        <row r="8964">
          <cell r="A8964" t="str">
            <v>85121280-9</v>
          </cell>
        </row>
        <row r="8965">
          <cell r="A8965" t="str">
            <v>85121281-6</v>
          </cell>
        </row>
        <row r="8966">
          <cell r="A8966" t="str">
            <v>85121282-3</v>
          </cell>
        </row>
        <row r="8967">
          <cell r="A8967" t="str">
            <v>85121283-0</v>
          </cell>
        </row>
        <row r="8968">
          <cell r="A8968" t="str">
            <v>85121290-2</v>
          </cell>
        </row>
        <row r="8969">
          <cell r="A8969" t="str">
            <v>85121291-9</v>
          </cell>
        </row>
        <row r="8970">
          <cell r="A8970" t="str">
            <v>85121292-6</v>
          </cell>
        </row>
        <row r="8971">
          <cell r="A8971" t="str">
            <v>85121300-6</v>
          </cell>
        </row>
        <row r="8972">
          <cell r="A8972" t="str">
            <v>85130000-9</v>
          </cell>
        </row>
        <row r="8973">
          <cell r="A8973" t="str">
            <v>85131000-6</v>
          </cell>
        </row>
        <row r="8974">
          <cell r="A8974" t="str">
            <v>85131100-7</v>
          </cell>
        </row>
        <row r="8975">
          <cell r="A8975" t="str">
            <v>85131110-0</v>
          </cell>
        </row>
        <row r="8976">
          <cell r="A8976" t="str">
            <v>85140000-2</v>
          </cell>
        </row>
        <row r="8977">
          <cell r="A8977" t="str">
            <v>85141000-9</v>
          </cell>
        </row>
        <row r="8978">
          <cell r="A8978" t="str">
            <v>85141100-0</v>
          </cell>
        </row>
        <row r="8979">
          <cell r="A8979" t="str">
            <v>85141200-1</v>
          </cell>
        </row>
        <row r="8980">
          <cell r="A8980" t="str">
            <v>85141210-4</v>
          </cell>
        </row>
        <row r="8981">
          <cell r="A8981" t="str">
            <v>85141211-1</v>
          </cell>
        </row>
        <row r="8982">
          <cell r="A8982" t="str">
            <v>85141220-7</v>
          </cell>
        </row>
        <row r="8983">
          <cell r="A8983" t="str">
            <v>85142000-6</v>
          </cell>
        </row>
        <row r="8984">
          <cell r="A8984" t="str">
            <v>85142100-7</v>
          </cell>
        </row>
        <row r="8985">
          <cell r="A8985" t="str">
            <v>85142200-8</v>
          </cell>
        </row>
        <row r="8986">
          <cell r="A8986" t="str">
            <v>85142300-9</v>
          </cell>
        </row>
        <row r="8987">
          <cell r="A8987" t="str">
            <v>85142400-0</v>
          </cell>
        </row>
        <row r="8988">
          <cell r="A8988" t="str">
            <v>85143000-3</v>
          </cell>
        </row>
        <row r="8989">
          <cell r="A8989" t="str">
            <v>85144000-0</v>
          </cell>
        </row>
        <row r="8990">
          <cell r="A8990" t="str">
            <v>85144100-1</v>
          </cell>
        </row>
        <row r="8991">
          <cell r="A8991" t="str">
            <v>85145000-7</v>
          </cell>
        </row>
        <row r="8992">
          <cell r="A8992" t="str">
            <v>85146000-4</v>
          </cell>
        </row>
        <row r="8993">
          <cell r="A8993" t="str">
            <v>85146100-5</v>
          </cell>
        </row>
        <row r="8994">
          <cell r="A8994" t="str">
            <v>85146200-6</v>
          </cell>
        </row>
        <row r="8995">
          <cell r="A8995" t="str">
            <v>85147000-1</v>
          </cell>
        </row>
        <row r="8996">
          <cell r="A8996" t="str">
            <v>85148000-8</v>
          </cell>
        </row>
        <row r="8997">
          <cell r="A8997" t="str">
            <v>85149000-5</v>
          </cell>
        </row>
        <row r="8998">
          <cell r="A8998" t="str">
            <v>85150000-5</v>
          </cell>
        </row>
        <row r="8999">
          <cell r="A8999" t="str">
            <v>85160000-8</v>
          </cell>
        </row>
        <row r="9000">
          <cell r="A9000" t="str">
            <v>85170000-1</v>
          </cell>
        </row>
        <row r="9001">
          <cell r="A9001" t="str">
            <v>85171000-8</v>
          </cell>
        </row>
        <row r="9002">
          <cell r="A9002" t="str">
            <v>85172000-5</v>
          </cell>
        </row>
        <row r="9003">
          <cell r="A9003" t="str">
            <v>85200000-1</v>
          </cell>
        </row>
        <row r="9004">
          <cell r="A9004" t="str">
            <v>85210000-3</v>
          </cell>
        </row>
        <row r="9005">
          <cell r="A9005" t="str">
            <v>85300000-2</v>
          </cell>
        </row>
        <row r="9006">
          <cell r="A9006" t="str">
            <v>85310000-5</v>
          </cell>
        </row>
        <row r="9007">
          <cell r="A9007" t="str">
            <v>85311000-2</v>
          </cell>
        </row>
        <row r="9008">
          <cell r="A9008" t="str">
            <v>85311100-3</v>
          </cell>
        </row>
        <row r="9009">
          <cell r="A9009" t="str">
            <v>85311200-4</v>
          </cell>
        </row>
        <row r="9010">
          <cell r="A9010" t="str">
            <v>85311300-5</v>
          </cell>
        </row>
        <row r="9011">
          <cell r="A9011" t="str">
            <v>85312000-9</v>
          </cell>
        </row>
        <row r="9012">
          <cell r="A9012" t="str">
            <v>85312100-0</v>
          </cell>
        </row>
        <row r="9013">
          <cell r="A9013" t="str">
            <v>85312110-3</v>
          </cell>
        </row>
        <row r="9014">
          <cell r="A9014" t="str">
            <v>85312120-6</v>
          </cell>
        </row>
        <row r="9015">
          <cell r="A9015" t="str">
            <v>85312200-1</v>
          </cell>
        </row>
        <row r="9016">
          <cell r="A9016" t="str">
            <v>85312300-2</v>
          </cell>
        </row>
        <row r="9017">
          <cell r="A9017" t="str">
            <v>85312310-5</v>
          </cell>
        </row>
        <row r="9018">
          <cell r="A9018" t="str">
            <v>85312320-8</v>
          </cell>
        </row>
        <row r="9019">
          <cell r="A9019" t="str">
            <v>85312330-1</v>
          </cell>
        </row>
        <row r="9020">
          <cell r="A9020" t="str">
            <v>85312400-3</v>
          </cell>
        </row>
        <row r="9021">
          <cell r="A9021" t="str">
            <v>85312500-4</v>
          </cell>
        </row>
        <row r="9022">
          <cell r="A9022" t="str">
            <v>85312510-7</v>
          </cell>
        </row>
        <row r="9023">
          <cell r="A9023" t="str">
            <v>85320000-8</v>
          </cell>
        </row>
        <row r="9024">
          <cell r="A9024" t="str">
            <v>85321000-5</v>
          </cell>
        </row>
        <row r="9025">
          <cell r="A9025" t="str">
            <v>85322000-2</v>
          </cell>
        </row>
        <row r="9026">
          <cell r="A9026" t="str">
            <v>85323000-9</v>
          </cell>
        </row>
        <row r="9027">
          <cell r="A9027" t="str">
            <v>90400000-1</v>
          </cell>
        </row>
        <row r="9028">
          <cell r="A9028" t="str">
            <v>90410000-4</v>
          </cell>
        </row>
        <row r="9029">
          <cell r="A9029" t="str">
            <v>90420000-7</v>
          </cell>
        </row>
        <row r="9030">
          <cell r="A9030" t="str">
            <v>90430000-0</v>
          </cell>
        </row>
        <row r="9031">
          <cell r="A9031" t="str">
            <v>90440000-3</v>
          </cell>
        </row>
        <row r="9032">
          <cell r="A9032" t="str">
            <v>90450000-6</v>
          </cell>
        </row>
        <row r="9033">
          <cell r="A9033" t="str">
            <v>90460000-9</v>
          </cell>
        </row>
        <row r="9034">
          <cell r="A9034" t="str">
            <v>90470000-2</v>
          </cell>
        </row>
        <row r="9035">
          <cell r="A9035" t="str">
            <v>90480000-5</v>
          </cell>
        </row>
        <row r="9036">
          <cell r="A9036" t="str">
            <v>90481000-2</v>
          </cell>
        </row>
        <row r="9037">
          <cell r="A9037" t="str">
            <v>90490000-8</v>
          </cell>
        </row>
        <row r="9038">
          <cell r="A9038" t="str">
            <v>90491000-5</v>
          </cell>
        </row>
        <row r="9039">
          <cell r="A9039" t="str">
            <v>90492000-2</v>
          </cell>
        </row>
        <row r="9040">
          <cell r="A9040" t="str">
            <v>90500000-2</v>
          </cell>
        </row>
        <row r="9041">
          <cell r="A9041" t="str">
            <v>90510000-5</v>
          </cell>
        </row>
        <row r="9042">
          <cell r="A9042" t="str">
            <v>90511000-2</v>
          </cell>
        </row>
        <row r="9043">
          <cell r="A9043" t="str">
            <v>90511100-3</v>
          </cell>
        </row>
        <row r="9044">
          <cell r="A9044" t="str">
            <v>90511200-4</v>
          </cell>
        </row>
        <row r="9045">
          <cell r="A9045" t="str">
            <v>90511300-5</v>
          </cell>
        </row>
        <row r="9046">
          <cell r="A9046" t="str">
            <v>90511400-6</v>
          </cell>
        </row>
        <row r="9047">
          <cell r="A9047" t="str">
            <v>90512000-9</v>
          </cell>
        </row>
        <row r="9048">
          <cell r="A9048" t="str">
            <v>90513000-6</v>
          </cell>
        </row>
        <row r="9049">
          <cell r="A9049" t="str">
            <v>90513100-7</v>
          </cell>
        </row>
        <row r="9050">
          <cell r="A9050" t="str">
            <v>90513200-8</v>
          </cell>
        </row>
        <row r="9051">
          <cell r="A9051" t="str">
            <v>90513300-9</v>
          </cell>
        </row>
        <row r="9052">
          <cell r="A9052" t="str">
            <v>90513400-0</v>
          </cell>
        </row>
        <row r="9053">
          <cell r="A9053" t="str">
            <v>90513500-1</v>
          </cell>
        </row>
        <row r="9054">
          <cell r="A9054" t="str">
            <v>90513600-2</v>
          </cell>
        </row>
        <row r="9055">
          <cell r="A9055" t="str">
            <v>90513700-3</v>
          </cell>
        </row>
        <row r="9056">
          <cell r="A9056" t="str">
            <v>90513800-4</v>
          </cell>
        </row>
        <row r="9057">
          <cell r="A9057" t="str">
            <v>90513900-5</v>
          </cell>
        </row>
        <row r="9058">
          <cell r="A9058" t="str">
            <v>90514000-3</v>
          </cell>
        </row>
        <row r="9059">
          <cell r="A9059" t="str">
            <v>90520000-8</v>
          </cell>
        </row>
        <row r="9060">
          <cell r="A9060" t="str">
            <v>90521000-5</v>
          </cell>
        </row>
        <row r="9061">
          <cell r="A9061" t="str">
            <v>90521100-6</v>
          </cell>
        </row>
        <row r="9062">
          <cell r="A9062" t="str">
            <v>90521200-7</v>
          </cell>
        </row>
        <row r="9063">
          <cell r="A9063" t="str">
            <v>90521300-8</v>
          </cell>
        </row>
        <row r="9064">
          <cell r="A9064" t="str">
            <v>90521400-9</v>
          </cell>
        </row>
        <row r="9065">
          <cell r="A9065" t="str">
            <v>90521410-2</v>
          </cell>
        </row>
        <row r="9066">
          <cell r="A9066" t="str">
            <v>90521420-5</v>
          </cell>
        </row>
        <row r="9067">
          <cell r="A9067" t="str">
            <v>90521500-0</v>
          </cell>
        </row>
        <row r="9068">
          <cell r="A9068" t="str">
            <v>90521510-3</v>
          </cell>
        </row>
        <row r="9069">
          <cell r="A9069" t="str">
            <v>90521520-6</v>
          </cell>
        </row>
        <row r="9070">
          <cell r="A9070" t="str">
            <v>90522000-2</v>
          </cell>
        </row>
        <row r="9071">
          <cell r="A9071" t="str">
            <v>90522100-3</v>
          </cell>
        </row>
        <row r="9072">
          <cell r="A9072" t="str">
            <v>90522200-4</v>
          </cell>
        </row>
        <row r="9073">
          <cell r="A9073" t="str">
            <v>90522300-5</v>
          </cell>
        </row>
        <row r="9074">
          <cell r="A9074" t="str">
            <v>90522400-6</v>
          </cell>
        </row>
        <row r="9075">
          <cell r="A9075" t="str">
            <v>90523000-9</v>
          </cell>
        </row>
        <row r="9076">
          <cell r="A9076" t="str">
            <v>90523100-0</v>
          </cell>
        </row>
        <row r="9077">
          <cell r="A9077" t="str">
            <v>90523200-1</v>
          </cell>
        </row>
        <row r="9078">
          <cell r="A9078" t="str">
            <v>90523300-2</v>
          </cell>
        </row>
        <row r="9079">
          <cell r="A9079" t="str">
            <v>90524000-6</v>
          </cell>
        </row>
        <row r="9080">
          <cell r="A9080" t="str">
            <v>90524100-7</v>
          </cell>
        </row>
        <row r="9081">
          <cell r="A9081" t="str">
            <v>90524200-8</v>
          </cell>
        </row>
        <row r="9082">
          <cell r="A9082" t="str">
            <v>90524300-9</v>
          </cell>
        </row>
        <row r="9083">
          <cell r="A9083" t="str">
            <v>90524400-0</v>
          </cell>
        </row>
        <row r="9084">
          <cell r="A9084" t="str">
            <v>90530000-1</v>
          </cell>
        </row>
        <row r="9085">
          <cell r="A9085" t="str">
            <v>90531000-8</v>
          </cell>
        </row>
        <row r="9086">
          <cell r="A9086" t="str">
            <v>90532000-5</v>
          </cell>
        </row>
        <row r="9087">
          <cell r="A9087" t="str">
            <v>90533000-2</v>
          </cell>
        </row>
        <row r="9088">
          <cell r="A9088" t="str">
            <v>90600000-3</v>
          </cell>
        </row>
        <row r="9089">
          <cell r="A9089" t="str">
            <v>90610000-6</v>
          </cell>
        </row>
        <row r="9090">
          <cell r="A9090" t="str">
            <v>90611000-3</v>
          </cell>
        </row>
        <row r="9091">
          <cell r="A9091" t="str">
            <v>90612000-0</v>
          </cell>
        </row>
        <row r="9092">
          <cell r="A9092" t="str">
            <v>90620000-9</v>
          </cell>
        </row>
        <row r="9093">
          <cell r="A9093" t="str">
            <v>90630000-2</v>
          </cell>
        </row>
        <row r="9094">
          <cell r="A9094" t="str">
            <v>90640000-5</v>
          </cell>
        </row>
        <row r="9095">
          <cell r="A9095" t="str">
            <v>90641000-2</v>
          </cell>
        </row>
        <row r="9096">
          <cell r="A9096" t="str">
            <v>90642000-9</v>
          </cell>
        </row>
        <row r="9097">
          <cell r="A9097" t="str">
            <v>90650000-8</v>
          </cell>
        </row>
        <row r="9098">
          <cell r="A9098" t="str">
            <v>90660000-1</v>
          </cell>
        </row>
        <row r="9099">
          <cell r="A9099" t="str">
            <v>90670000-4</v>
          </cell>
        </row>
        <row r="9100">
          <cell r="A9100" t="str">
            <v>90680000-7</v>
          </cell>
        </row>
        <row r="9101">
          <cell r="A9101" t="str">
            <v>90690000-0</v>
          </cell>
        </row>
        <row r="9102">
          <cell r="A9102" t="str">
            <v>90700000-4</v>
          </cell>
        </row>
        <row r="9103">
          <cell r="A9103" t="str">
            <v>90710000-7</v>
          </cell>
        </row>
        <row r="9104">
          <cell r="A9104" t="str">
            <v>90711000-4</v>
          </cell>
        </row>
        <row r="9105">
          <cell r="A9105" t="str">
            <v>90711100-5</v>
          </cell>
        </row>
        <row r="9106">
          <cell r="A9106" t="str">
            <v>90711200-6</v>
          </cell>
        </row>
        <row r="9107">
          <cell r="A9107" t="str">
            <v>90711300-7</v>
          </cell>
        </row>
        <row r="9108">
          <cell r="A9108" t="str">
            <v>90711400-8</v>
          </cell>
        </row>
        <row r="9109">
          <cell r="A9109" t="str">
            <v>90711500-9</v>
          </cell>
        </row>
        <row r="9110">
          <cell r="A9110" t="str">
            <v>90712000-1</v>
          </cell>
        </row>
        <row r="9111">
          <cell r="A9111" t="str">
            <v>90712100-2</v>
          </cell>
        </row>
        <row r="9112">
          <cell r="A9112" t="str">
            <v>90712200-3</v>
          </cell>
        </row>
        <row r="9113">
          <cell r="A9113" t="str">
            <v>90712300-4</v>
          </cell>
        </row>
        <row r="9114">
          <cell r="A9114" t="str">
            <v>90712400-5</v>
          </cell>
        </row>
        <row r="9115">
          <cell r="A9115" t="str">
            <v>90712500-6</v>
          </cell>
        </row>
        <row r="9116">
          <cell r="A9116" t="str">
            <v>90713000-8</v>
          </cell>
        </row>
        <row r="9117">
          <cell r="A9117" t="str">
            <v>90713100-9</v>
          </cell>
        </row>
        <row r="9118">
          <cell r="A9118" t="str">
            <v>90714000-5</v>
          </cell>
        </row>
        <row r="9119">
          <cell r="A9119" t="str">
            <v>90714100-6</v>
          </cell>
        </row>
        <row r="9120">
          <cell r="A9120" t="str">
            <v>90714200-7</v>
          </cell>
        </row>
        <row r="9121">
          <cell r="A9121" t="str">
            <v>90714300-8</v>
          </cell>
        </row>
        <row r="9122">
          <cell r="A9122" t="str">
            <v>90714400-9</v>
          </cell>
        </row>
        <row r="9123">
          <cell r="A9123" t="str">
            <v>90714500-0</v>
          </cell>
        </row>
        <row r="9124">
          <cell r="A9124" t="str">
            <v>90714600-1</v>
          </cell>
        </row>
        <row r="9125">
          <cell r="A9125" t="str">
            <v>90715000-2</v>
          </cell>
        </row>
        <row r="9126">
          <cell r="A9126" t="str">
            <v>90715100-3</v>
          </cell>
        </row>
        <row r="9127">
          <cell r="A9127" t="str">
            <v>90715110-6</v>
          </cell>
        </row>
        <row r="9128">
          <cell r="A9128" t="str">
            <v>90715120-9</v>
          </cell>
        </row>
        <row r="9129">
          <cell r="A9129" t="str">
            <v>90715200-4</v>
          </cell>
        </row>
        <row r="9130">
          <cell r="A9130" t="str">
            <v>90715210-7</v>
          </cell>
        </row>
        <row r="9131">
          <cell r="A9131" t="str">
            <v>90715220-0</v>
          </cell>
        </row>
        <row r="9132">
          <cell r="A9132" t="str">
            <v>90715230-3</v>
          </cell>
        </row>
        <row r="9133">
          <cell r="A9133" t="str">
            <v>90715240-6</v>
          </cell>
        </row>
        <row r="9134">
          <cell r="A9134" t="str">
            <v>90715250-9</v>
          </cell>
        </row>
        <row r="9135">
          <cell r="A9135" t="str">
            <v>90715260-2</v>
          </cell>
        </row>
        <row r="9136">
          <cell r="A9136" t="str">
            <v>90715270-5</v>
          </cell>
        </row>
        <row r="9137">
          <cell r="A9137" t="str">
            <v>90715280-8</v>
          </cell>
        </row>
        <row r="9138">
          <cell r="A9138" t="str">
            <v>90720000-0</v>
          </cell>
        </row>
        <row r="9139">
          <cell r="A9139" t="str">
            <v>90721000-7</v>
          </cell>
        </row>
        <row r="9140">
          <cell r="A9140" t="str">
            <v>90721100-8</v>
          </cell>
        </row>
        <row r="9141">
          <cell r="A9141" t="str">
            <v>90721200-9</v>
          </cell>
        </row>
        <row r="9142">
          <cell r="A9142" t="str">
            <v>90721300-0</v>
          </cell>
        </row>
        <row r="9143">
          <cell r="A9143" t="str">
            <v>90721400-1</v>
          </cell>
        </row>
        <row r="9144">
          <cell r="A9144" t="str">
            <v>90721500-2</v>
          </cell>
        </row>
        <row r="9145">
          <cell r="A9145" t="str">
            <v>90721600-3</v>
          </cell>
        </row>
        <row r="9146">
          <cell r="A9146" t="str">
            <v>90721700-4</v>
          </cell>
        </row>
        <row r="9147">
          <cell r="A9147" t="str">
            <v>90721800-5</v>
          </cell>
        </row>
        <row r="9148">
          <cell r="A9148" t="str">
            <v>90722000-4</v>
          </cell>
        </row>
        <row r="9149">
          <cell r="A9149" t="str">
            <v>90722100-5</v>
          </cell>
        </row>
        <row r="9150">
          <cell r="A9150" t="str">
            <v>90722200-6</v>
          </cell>
        </row>
        <row r="9151">
          <cell r="A9151" t="str">
            <v>90722300-7</v>
          </cell>
        </row>
        <row r="9152">
          <cell r="A9152" t="str">
            <v>90730000-3</v>
          </cell>
        </row>
        <row r="9153">
          <cell r="A9153" t="str">
            <v>90731000-0</v>
          </cell>
        </row>
        <row r="9154">
          <cell r="A9154" t="str">
            <v>90731100-1</v>
          </cell>
        </row>
        <row r="9155">
          <cell r="A9155" t="str">
            <v>90731200-2</v>
          </cell>
        </row>
        <row r="9156">
          <cell r="A9156" t="str">
            <v>90731210-5</v>
          </cell>
        </row>
        <row r="9157">
          <cell r="A9157" t="str">
            <v>90731300-3</v>
          </cell>
        </row>
        <row r="9158">
          <cell r="A9158" t="str">
            <v>90731400-4</v>
          </cell>
        </row>
        <row r="9159">
          <cell r="A9159" t="str">
            <v>90731500-5</v>
          </cell>
        </row>
        <row r="9160">
          <cell r="A9160" t="str">
            <v>90731600-6</v>
          </cell>
        </row>
        <row r="9161">
          <cell r="A9161" t="str">
            <v>90731700-7</v>
          </cell>
        </row>
        <row r="9162">
          <cell r="A9162" t="str">
            <v>90731800-8</v>
          </cell>
        </row>
        <row r="9163">
          <cell r="A9163" t="str">
            <v>90731900-9</v>
          </cell>
        </row>
        <row r="9164">
          <cell r="A9164" t="str">
            <v>90732000-7</v>
          </cell>
        </row>
        <row r="9165">
          <cell r="A9165" t="str">
            <v>90732100-8</v>
          </cell>
        </row>
        <row r="9166">
          <cell r="A9166" t="str">
            <v>90732200-9</v>
          </cell>
        </row>
        <row r="9167">
          <cell r="A9167" t="str">
            <v>90732300-0</v>
          </cell>
        </row>
        <row r="9168">
          <cell r="A9168" t="str">
            <v>90732400-1</v>
          </cell>
        </row>
        <row r="9169">
          <cell r="A9169" t="str">
            <v>90732500-2</v>
          </cell>
        </row>
        <row r="9170">
          <cell r="A9170" t="str">
            <v>90732600-3</v>
          </cell>
        </row>
        <row r="9171">
          <cell r="A9171" t="str">
            <v>90732700-4</v>
          </cell>
        </row>
        <row r="9172">
          <cell r="A9172" t="str">
            <v>90732800-5</v>
          </cell>
        </row>
        <row r="9173">
          <cell r="A9173" t="str">
            <v>90732900-6</v>
          </cell>
        </row>
        <row r="9174">
          <cell r="A9174" t="str">
            <v>90732910-9</v>
          </cell>
        </row>
        <row r="9175">
          <cell r="A9175" t="str">
            <v>90732920-2</v>
          </cell>
        </row>
        <row r="9176">
          <cell r="A9176" t="str">
            <v>90733000-4</v>
          </cell>
        </row>
        <row r="9177">
          <cell r="A9177" t="str">
            <v>90733100-5</v>
          </cell>
        </row>
        <row r="9178">
          <cell r="A9178" t="str">
            <v>90733200-6</v>
          </cell>
        </row>
        <row r="9179">
          <cell r="A9179" t="str">
            <v>90733300-7</v>
          </cell>
        </row>
        <row r="9180">
          <cell r="A9180" t="str">
            <v>90733400-8</v>
          </cell>
        </row>
        <row r="9181">
          <cell r="A9181" t="str">
            <v>90733500-9</v>
          </cell>
        </row>
        <row r="9182">
          <cell r="A9182" t="str">
            <v>90733600-0</v>
          </cell>
        </row>
        <row r="9183">
          <cell r="A9183" t="str">
            <v>90733700-1</v>
          </cell>
        </row>
        <row r="9184">
          <cell r="A9184" t="str">
            <v>90733800-2</v>
          </cell>
        </row>
        <row r="9185">
          <cell r="A9185" t="str">
            <v>90733900-3</v>
          </cell>
        </row>
        <row r="9186">
          <cell r="A9186" t="str">
            <v>90740000-6</v>
          </cell>
        </row>
        <row r="9187">
          <cell r="A9187" t="str">
            <v>90741000-3</v>
          </cell>
        </row>
        <row r="9188">
          <cell r="A9188" t="str">
            <v>90741100-4</v>
          </cell>
        </row>
        <row r="9189">
          <cell r="A9189" t="str">
            <v>90741200-5</v>
          </cell>
        </row>
        <row r="9190">
          <cell r="A9190" t="str">
            <v>90741300-6</v>
          </cell>
        </row>
        <row r="9191">
          <cell r="A9191" t="str">
            <v>90742000-0</v>
          </cell>
        </row>
        <row r="9192">
          <cell r="A9192" t="str">
            <v>90742100-1</v>
          </cell>
        </row>
        <row r="9193">
          <cell r="A9193" t="str">
            <v>90742200-2</v>
          </cell>
        </row>
        <row r="9194">
          <cell r="A9194" t="str">
            <v>90742300-3</v>
          </cell>
        </row>
        <row r="9195">
          <cell r="A9195" t="str">
            <v>90742400-4</v>
          </cell>
        </row>
        <row r="9196">
          <cell r="A9196" t="str">
            <v>90743000-7</v>
          </cell>
        </row>
        <row r="9197">
          <cell r="A9197" t="str">
            <v>90743100-8</v>
          </cell>
        </row>
        <row r="9198">
          <cell r="A9198" t="str">
            <v>90743200-9</v>
          </cell>
        </row>
        <row r="9199">
          <cell r="A9199" t="str">
            <v>90900000-6</v>
          </cell>
        </row>
        <row r="9200">
          <cell r="A9200" t="str">
            <v>90910000-9</v>
          </cell>
        </row>
        <row r="9201">
          <cell r="A9201" t="str">
            <v>90911000-6</v>
          </cell>
        </row>
        <row r="9202">
          <cell r="A9202" t="str">
            <v>90911100-7</v>
          </cell>
        </row>
        <row r="9203">
          <cell r="A9203" t="str">
            <v>90911200-8</v>
          </cell>
        </row>
        <row r="9204">
          <cell r="A9204" t="str">
            <v>90911300-9</v>
          </cell>
        </row>
        <row r="9205">
          <cell r="A9205" t="str">
            <v>90912000-3</v>
          </cell>
        </row>
        <row r="9206">
          <cell r="A9206" t="str">
            <v>90913000-0</v>
          </cell>
        </row>
        <row r="9207">
          <cell r="A9207" t="str">
            <v>90913100-1</v>
          </cell>
        </row>
        <row r="9208">
          <cell r="A9208" t="str">
            <v>90913200-2</v>
          </cell>
        </row>
        <row r="9209">
          <cell r="A9209" t="str">
            <v>90914000-7</v>
          </cell>
        </row>
        <row r="9210">
          <cell r="A9210" t="str">
            <v>90915000-4</v>
          </cell>
        </row>
        <row r="9211">
          <cell r="A9211" t="str">
            <v>90916000-1</v>
          </cell>
        </row>
        <row r="9212">
          <cell r="A9212" t="str">
            <v>90917000-8</v>
          </cell>
        </row>
        <row r="9213">
          <cell r="A9213" t="str">
            <v>90918000-5</v>
          </cell>
        </row>
        <row r="9214">
          <cell r="A9214" t="str">
            <v>90919000-2</v>
          </cell>
        </row>
        <row r="9215">
          <cell r="A9215" t="str">
            <v>90919100-3</v>
          </cell>
        </row>
        <row r="9216">
          <cell r="A9216" t="str">
            <v>90919200-4</v>
          </cell>
        </row>
        <row r="9217">
          <cell r="A9217" t="str">
            <v>90919300-5</v>
          </cell>
        </row>
        <row r="9218">
          <cell r="A9218" t="str">
            <v>90920000-2</v>
          </cell>
        </row>
        <row r="9219">
          <cell r="A9219" t="str">
            <v>90921000-9</v>
          </cell>
        </row>
        <row r="9220">
          <cell r="A9220" t="str">
            <v>90922000-6</v>
          </cell>
        </row>
        <row r="9221">
          <cell r="A9221" t="str">
            <v>90923000-3</v>
          </cell>
        </row>
        <row r="9222">
          <cell r="A9222" t="str">
            <v>90924000-0</v>
          </cell>
        </row>
        <row r="9223">
          <cell r="A9223" t="str">
            <v>92100000-2</v>
          </cell>
        </row>
        <row r="9224">
          <cell r="A9224" t="str">
            <v>92110000-5</v>
          </cell>
        </row>
        <row r="9225">
          <cell r="A9225" t="str">
            <v>92111000-2</v>
          </cell>
        </row>
        <row r="9226">
          <cell r="A9226" t="str">
            <v>92111100-3</v>
          </cell>
        </row>
        <row r="9227">
          <cell r="A9227" t="str">
            <v>92111200-4</v>
          </cell>
        </row>
        <row r="9228">
          <cell r="A9228" t="str">
            <v>92111210-7</v>
          </cell>
        </row>
        <row r="9229">
          <cell r="A9229" t="str">
            <v>92111220-0</v>
          </cell>
        </row>
        <row r="9230">
          <cell r="A9230" t="str">
            <v>92111230-3</v>
          </cell>
        </row>
        <row r="9231">
          <cell r="A9231" t="str">
            <v>92111240-6</v>
          </cell>
        </row>
        <row r="9232">
          <cell r="A9232" t="str">
            <v>92111250-9</v>
          </cell>
        </row>
        <row r="9233">
          <cell r="A9233" t="str">
            <v>92111260-2</v>
          </cell>
        </row>
        <row r="9234">
          <cell r="A9234" t="str">
            <v>92111300-5</v>
          </cell>
        </row>
        <row r="9235">
          <cell r="A9235" t="str">
            <v>92111310-8</v>
          </cell>
        </row>
        <row r="9236">
          <cell r="A9236" t="str">
            <v>92111320-1</v>
          </cell>
        </row>
        <row r="9237">
          <cell r="A9237" t="str">
            <v>92112000-9</v>
          </cell>
        </row>
        <row r="9238">
          <cell r="A9238" t="str">
            <v>92120000-8</v>
          </cell>
        </row>
        <row r="9239">
          <cell r="A9239" t="str">
            <v>92121000-5</v>
          </cell>
        </row>
        <row r="9240">
          <cell r="A9240" t="str">
            <v>92122000-2</v>
          </cell>
        </row>
        <row r="9241">
          <cell r="A9241" t="str">
            <v>92130000-1</v>
          </cell>
        </row>
        <row r="9242">
          <cell r="A9242" t="str">
            <v>92140000-4</v>
          </cell>
        </row>
        <row r="9243">
          <cell r="A9243" t="str">
            <v>92200000-3</v>
          </cell>
        </row>
        <row r="9244">
          <cell r="A9244" t="str">
            <v>92210000-6</v>
          </cell>
        </row>
        <row r="9245">
          <cell r="A9245" t="str">
            <v>92211000-3</v>
          </cell>
        </row>
        <row r="9246">
          <cell r="A9246" t="str">
            <v>92213000-7</v>
          </cell>
        </row>
        <row r="9247">
          <cell r="A9247" t="str">
            <v>92214000-4</v>
          </cell>
        </row>
        <row r="9248">
          <cell r="A9248" t="str">
            <v>92215000-1</v>
          </cell>
        </row>
        <row r="9249">
          <cell r="A9249" t="str">
            <v>92216000-8</v>
          </cell>
        </row>
        <row r="9250">
          <cell r="A9250" t="str">
            <v>92217000-5</v>
          </cell>
        </row>
        <row r="9251">
          <cell r="A9251" t="str">
            <v>92220000-9</v>
          </cell>
        </row>
        <row r="9252">
          <cell r="A9252" t="str">
            <v>92221000-6</v>
          </cell>
        </row>
        <row r="9253">
          <cell r="A9253" t="str">
            <v>92222000-3</v>
          </cell>
        </row>
        <row r="9254">
          <cell r="A9254" t="str">
            <v>92224000-7</v>
          </cell>
        </row>
        <row r="9255">
          <cell r="A9255" t="str">
            <v>92225000-4</v>
          </cell>
        </row>
        <row r="9256">
          <cell r="A9256" t="str">
            <v>92225100-7</v>
          </cell>
        </row>
        <row r="9257">
          <cell r="A9257" t="str">
            <v>92226000-1</v>
          </cell>
        </row>
        <row r="9258">
          <cell r="A9258" t="str">
            <v>92230000-2</v>
          </cell>
        </row>
        <row r="9259">
          <cell r="A9259" t="str">
            <v>92231000-9</v>
          </cell>
        </row>
        <row r="9260">
          <cell r="A9260" t="str">
            <v>92232000-6</v>
          </cell>
        </row>
        <row r="9261">
          <cell r="A9261" t="str">
            <v>92300000-4</v>
          </cell>
        </row>
        <row r="9262">
          <cell r="A9262" t="str">
            <v>92310000-7</v>
          </cell>
        </row>
        <row r="9263">
          <cell r="A9263" t="str">
            <v>92311000-4</v>
          </cell>
        </row>
        <row r="9264">
          <cell r="A9264" t="str">
            <v>92312000-1</v>
          </cell>
        </row>
        <row r="9265">
          <cell r="A9265" t="str">
            <v>92312100-2</v>
          </cell>
        </row>
        <row r="9266">
          <cell r="A9266" t="str">
            <v>92312110-5</v>
          </cell>
        </row>
        <row r="9267">
          <cell r="A9267" t="str">
            <v>92312120-8</v>
          </cell>
        </row>
        <row r="9268">
          <cell r="A9268" t="str">
            <v>92312130-1</v>
          </cell>
        </row>
        <row r="9269">
          <cell r="A9269" t="str">
            <v>92312140-4</v>
          </cell>
        </row>
        <row r="9270">
          <cell r="A9270" t="str">
            <v>92312200-3</v>
          </cell>
        </row>
        <row r="9271">
          <cell r="A9271" t="str">
            <v>92312210-6</v>
          </cell>
        </row>
        <row r="9272">
          <cell r="A9272" t="str">
            <v>92312211-3</v>
          </cell>
        </row>
        <row r="9273">
          <cell r="A9273" t="str">
            <v>92312212-0</v>
          </cell>
        </row>
        <row r="9274">
          <cell r="A9274" t="str">
            <v>92312213-7</v>
          </cell>
        </row>
        <row r="9275">
          <cell r="A9275" t="str">
            <v>92312220-9</v>
          </cell>
        </row>
        <row r="9276">
          <cell r="A9276" t="str">
            <v>92312230-2</v>
          </cell>
        </row>
        <row r="9277">
          <cell r="A9277" t="str">
            <v>92312240-5</v>
          </cell>
        </row>
        <row r="9278">
          <cell r="A9278" t="str">
            <v>92312250-8</v>
          </cell>
        </row>
        <row r="9279">
          <cell r="A9279" t="str">
            <v>92312251-5</v>
          </cell>
        </row>
        <row r="9280">
          <cell r="A9280" t="str">
            <v>92320000-0</v>
          </cell>
        </row>
        <row r="9281">
          <cell r="A9281" t="str">
            <v>92330000-3</v>
          </cell>
        </row>
        <row r="9282">
          <cell r="A9282" t="str">
            <v>92331000-0</v>
          </cell>
        </row>
        <row r="9283">
          <cell r="A9283" t="str">
            <v>92331100-1</v>
          </cell>
        </row>
        <row r="9284">
          <cell r="A9284" t="str">
            <v>92331200-2</v>
          </cell>
        </row>
        <row r="9285">
          <cell r="A9285" t="str">
            <v>92331210-5</v>
          </cell>
        </row>
        <row r="9286">
          <cell r="A9286" t="str">
            <v>92332000-7</v>
          </cell>
        </row>
        <row r="9287">
          <cell r="A9287" t="str">
            <v>92340000-6</v>
          </cell>
        </row>
        <row r="9288">
          <cell r="A9288" t="str">
            <v>92341000-3</v>
          </cell>
        </row>
        <row r="9289">
          <cell r="A9289" t="str">
            <v>92342000-0</v>
          </cell>
        </row>
        <row r="9290">
          <cell r="A9290" t="str">
            <v>92342100-1</v>
          </cell>
        </row>
        <row r="9291">
          <cell r="A9291" t="str">
            <v>92342200-2</v>
          </cell>
        </row>
        <row r="9292">
          <cell r="A9292" t="str">
            <v>92350000-9</v>
          </cell>
        </row>
        <row r="9293">
          <cell r="A9293" t="str">
            <v>92351000-6</v>
          </cell>
        </row>
        <row r="9294">
          <cell r="A9294" t="str">
            <v>92351100-7</v>
          </cell>
        </row>
        <row r="9295">
          <cell r="A9295" t="str">
            <v>92351200-8</v>
          </cell>
        </row>
        <row r="9296">
          <cell r="A9296" t="str">
            <v>92352000-3</v>
          </cell>
        </row>
        <row r="9297">
          <cell r="A9297" t="str">
            <v>92352100-4</v>
          </cell>
        </row>
        <row r="9298">
          <cell r="A9298" t="str">
            <v>92352200-5</v>
          </cell>
        </row>
        <row r="9299">
          <cell r="A9299" t="str">
            <v>92360000-2</v>
          </cell>
        </row>
        <row r="9300">
          <cell r="A9300" t="str">
            <v>92370000-5</v>
          </cell>
        </row>
        <row r="9301">
          <cell r="A9301" t="str">
            <v>92400000-5</v>
          </cell>
        </row>
        <row r="9302">
          <cell r="A9302" t="str">
            <v>92500000-6</v>
          </cell>
        </row>
        <row r="9303">
          <cell r="A9303" t="str">
            <v>92510000-9</v>
          </cell>
        </row>
        <row r="9304">
          <cell r="A9304" t="str">
            <v>92511000-6</v>
          </cell>
        </row>
        <row r="9305">
          <cell r="A9305" t="str">
            <v>92512000-3</v>
          </cell>
        </row>
        <row r="9306">
          <cell r="A9306" t="str">
            <v>92512100-4</v>
          </cell>
        </row>
        <row r="9307">
          <cell r="A9307" t="str">
            <v>92520000-2</v>
          </cell>
        </row>
        <row r="9308">
          <cell r="A9308" t="str">
            <v>92521000-9</v>
          </cell>
        </row>
        <row r="9309">
          <cell r="A9309" t="str">
            <v>92521100-0</v>
          </cell>
        </row>
        <row r="9310">
          <cell r="A9310" t="str">
            <v>92521200-1</v>
          </cell>
        </row>
        <row r="9311">
          <cell r="A9311" t="str">
            <v>92521210-4</v>
          </cell>
        </row>
        <row r="9312">
          <cell r="A9312" t="str">
            <v>92521220-7</v>
          </cell>
        </row>
        <row r="9313">
          <cell r="A9313" t="str">
            <v>92522000-6</v>
          </cell>
        </row>
        <row r="9314">
          <cell r="A9314" t="str">
            <v>92522100-7</v>
          </cell>
        </row>
        <row r="9315">
          <cell r="A9315" t="str">
            <v>92522200-8</v>
          </cell>
        </row>
        <row r="9316">
          <cell r="A9316" t="str">
            <v>92530000-5</v>
          </cell>
        </row>
        <row r="9317">
          <cell r="A9317" t="str">
            <v>92531000-2</v>
          </cell>
        </row>
        <row r="9318">
          <cell r="A9318" t="str">
            <v>92532000-9</v>
          </cell>
        </row>
        <row r="9319">
          <cell r="A9319" t="str">
            <v>92533000-6</v>
          </cell>
        </row>
        <row r="9320">
          <cell r="A9320" t="str">
            <v>92534000-3</v>
          </cell>
        </row>
        <row r="9321">
          <cell r="A9321" t="str">
            <v>92600000-7</v>
          </cell>
        </row>
        <row r="9322">
          <cell r="A9322" t="str">
            <v>92610000-0</v>
          </cell>
        </row>
        <row r="9323">
          <cell r="A9323" t="str">
            <v>92620000-3</v>
          </cell>
        </row>
        <row r="9324">
          <cell r="A9324" t="str">
            <v>92621000-0</v>
          </cell>
        </row>
        <row r="9325">
          <cell r="A9325" t="str">
            <v>92622000-7</v>
          </cell>
        </row>
        <row r="9326">
          <cell r="A9326" t="str">
            <v>92700000-8</v>
          </cell>
        </row>
        <row r="9327">
          <cell r="A9327" t="str">
            <v>98100000-4</v>
          </cell>
        </row>
        <row r="9328">
          <cell r="A9328" t="str">
            <v>98110000-7</v>
          </cell>
        </row>
        <row r="9329">
          <cell r="A9329" t="str">
            <v>98111000-4</v>
          </cell>
        </row>
        <row r="9330">
          <cell r="A9330" t="str">
            <v>98112000-1</v>
          </cell>
        </row>
        <row r="9331">
          <cell r="A9331" t="str">
            <v>98113000-8</v>
          </cell>
        </row>
        <row r="9332">
          <cell r="A9332" t="str">
            <v>98113100-9</v>
          </cell>
        </row>
        <row r="9333">
          <cell r="A9333" t="str">
            <v>98120000-0</v>
          </cell>
        </row>
        <row r="9334">
          <cell r="A9334" t="str">
            <v>98130000-3</v>
          </cell>
        </row>
        <row r="9335">
          <cell r="A9335" t="str">
            <v>98131000-0</v>
          </cell>
        </row>
        <row r="9336">
          <cell r="A9336" t="str">
            <v>98132000-7</v>
          </cell>
        </row>
        <row r="9337">
          <cell r="A9337" t="str">
            <v>98133000-4</v>
          </cell>
        </row>
        <row r="9338">
          <cell r="A9338" t="str">
            <v>98133100-5</v>
          </cell>
        </row>
        <row r="9339">
          <cell r="A9339" t="str">
            <v>98133110-8</v>
          </cell>
        </row>
        <row r="9340">
          <cell r="A9340" t="str">
            <v>98200000-5</v>
          </cell>
        </row>
        <row r="9341">
          <cell r="A9341" t="str">
            <v>98300000-6</v>
          </cell>
        </row>
        <row r="9342">
          <cell r="A9342" t="str">
            <v>98310000-9</v>
          </cell>
        </row>
        <row r="9343">
          <cell r="A9343" t="str">
            <v>98311000-6</v>
          </cell>
        </row>
        <row r="9344">
          <cell r="A9344" t="str">
            <v>98311100-7</v>
          </cell>
        </row>
        <row r="9345">
          <cell r="A9345" t="str">
            <v>98311200-8</v>
          </cell>
        </row>
        <row r="9346">
          <cell r="A9346" t="str">
            <v>98312000-3</v>
          </cell>
        </row>
        <row r="9347">
          <cell r="A9347" t="str">
            <v>98312100-4</v>
          </cell>
        </row>
        <row r="9348">
          <cell r="A9348" t="str">
            <v>98313000-0</v>
          </cell>
        </row>
        <row r="9349">
          <cell r="A9349" t="str">
            <v>98314000-7</v>
          </cell>
        </row>
        <row r="9350">
          <cell r="A9350" t="str">
            <v>98315000-4</v>
          </cell>
        </row>
        <row r="9351">
          <cell r="A9351" t="str">
            <v>98316000-1</v>
          </cell>
        </row>
        <row r="9352">
          <cell r="A9352" t="str">
            <v>98320000-2</v>
          </cell>
        </row>
        <row r="9353">
          <cell r="A9353" t="str">
            <v>98321000-9</v>
          </cell>
        </row>
        <row r="9354">
          <cell r="A9354" t="str">
            <v>98321100-0</v>
          </cell>
        </row>
        <row r="9355">
          <cell r="A9355" t="str">
            <v>98322000-6</v>
          </cell>
        </row>
        <row r="9356">
          <cell r="A9356" t="str">
            <v>98322100-7</v>
          </cell>
        </row>
        <row r="9357">
          <cell r="A9357" t="str">
            <v>98322110-0</v>
          </cell>
        </row>
        <row r="9358">
          <cell r="A9358" t="str">
            <v>98322120-3</v>
          </cell>
        </row>
        <row r="9359">
          <cell r="A9359" t="str">
            <v>98322130-6</v>
          </cell>
        </row>
        <row r="9360">
          <cell r="A9360" t="str">
            <v>98322140-9</v>
          </cell>
        </row>
        <row r="9361">
          <cell r="A9361" t="str">
            <v>98330000-5</v>
          </cell>
        </row>
        <row r="9362">
          <cell r="A9362" t="str">
            <v>98331000-2</v>
          </cell>
        </row>
        <row r="9363">
          <cell r="A9363" t="str">
            <v>98332000-9</v>
          </cell>
        </row>
        <row r="9364">
          <cell r="A9364" t="str">
            <v>98333000-6</v>
          </cell>
        </row>
        <row r="9365">
          <cell r="A9365" t="str">
            <v>98334000-3</v>
          </cell>
        </row>
        <row r="9366">
          <cell r="A9366" t="str">
            <v>98336000-7</v>
          </cell>
        </row>
        <row r="9367">
          <cell r="A9367" t="str">
            <v>98340000-8</v>
          </cell>
        </row>
        <row r="9368">
          <cell r="A9368" t="str">
            <v>98341000-5</v>
          </cell>
        </row>
        <row r="9369">
          <cell r="A9369" t="str">
            <v>98341100-6</v>
          </cell>
        </row>
        <row r="9370">
          <cell r="A9370" t="str">
            <v>98341110-9</v>
          </cell>
        </row>
        <row r="9371">
          <cell r="A9371" t="str">
            <v>98341120-2</v>
          </cell>
        </row>
        <row r="9372">
          <cell r="A9372" t="str">
            <v>98341130-5</v>
          </cell>
        </row>
        <row r="9373">
          <cell r="A9373" t="str">
            <v>98341140-8</v>
          </cell>
        </row>
        <row r="9374">
          <cell r="A9374" t="str">
            <v>98342000-2</v>
          </cell>
        </row>
        <row r="9375">
          <cell r="A9375" t="str">
            <v>98350000-1</v>
          </cell>
        </row>
        <row r="9376">
          <cell r="A9376" t="str">
            <v>98351000-8</v>
          </cell>
        </row>
        <row r="9377">
          <cell r="A9377" t="str">
            <v>98351100-9</v>
          </cell>
        </row>
        <row r="9378">
          <cell r="A9378" t="str">
            <v>98351110-2</v>
          </cell>
        </row>
        <row r="9379">
          <cell r="A9379" t="str">
            <v>98360000-4</v>
          </cell>
        </row>
        <row r="9380">
          <cell r="A9380" t="str">
            <v>98361000-1</v>
          </cell>
        </row>
        <row r="9381">
          <cell r="A9381" t="str">
            <v>98362000-8</v>
          </cell>
        </row>
        <row r="9382">
          <cell r="A9382" t="str">
            <v>98362100-9</v>
          </cell>
        </row>
        <row r="9383">
          <cell r="A9383" t="str">
            <v>98363000-5</v>
          </cell>
        </row>
        <row r="9384">
          <cell r="A9384" t="str">
            <v>98370000-7</v>
          </cell>
        </row>
        <row r="9385">
          <cell r="A9385" t="str">
            <v>98371000-4</v>
          </cell>
        </row>
        <row r="9386">
          <cell r="A9386" t="str">
            <v>98371100-5</v>
          </cell>
        </row>
        <row r="9387">
          <cell r="A9387" t="str">
            <v>98371110-8</v>
          </cell>
        </row>
        <row r="9388">
          <cell r="A9388" t="str">
            <v>98371111-5</v>
          </cell>
        </row>
        <row r="9389">
          <cell r="A9389" t="str">
            <v>98371120-1</v>
          </cell>
        </row>
        <row r="9390">
          <cell r="A9390" t="str">
            <v>98371200-6</v>
          </cell>
        </row>
        <row r="9391">
          <cell r="A9391" t="str">
            <v>98380000-0</v>
          </cell>
        </row>
        <row r="9392">
          <cell r="A9392" t="str">
            <v>98390000-3</v>
          </cell>
        </row>
        <row r="9393">
          <cell r="A9393" t="str">
            <v>98391000-0</v>
          </cell>
        </row>
        <row r="9394">
          <cell r="A9394" t="str">
            <v>98392000-7</v>
          </cell>
        </row>
        <row r="9395">
          <cell r="A9395" t="str">
            <v>98393000-4</v>
          </cell>
        </row>
        <row r="9396">
          <cell r="A9396" t="str">
            <v>98394000-1</v>
          </cell>
        </row>
        <row r="9397">
          <cell r="A9397" t="str">
            <v>98395000-8</v>
          </cell>
        </row>
        <row r="9398">
          <cell r="A9398" t="str">
            <v>98396000-5</v>
          </cell>
        </row>
        <row r="9399">
          <cell r="A9399" t="str">
            <v>98500000-8</v>
          </cell>
        </row>
        <row r="9400">
          <cell r="A9400" t="str">
            <v>98510000-1</v>
          </cell>
        </row>
        <row r="9401">
          <cell r="A9401" t="str">
            <v>98511000-8</v>
          </cell>
        </row>
        <row r="9402">
          <cell r="A9402" t="str">
            <v>98512000-5</v>
          </cell>
        </row>
        <row r="9403">
          <cell r="A9403" t="str">
            <v>98513000-2</v>
          </cell>
        </row>
        <row r="9404">
          <cell r="A9404" t="str">
            <v>98513100-3</v>
          </cell>
        </row>
        <row r="9405">
          <cell r="A9405" t="str">
            <v>98513200-4</v>
          </cell>
        </row>
        <row r="9406">
          <cell r="A9406" t="str">
            <v>98513300-5</v>
          </cell>
        </row>
        <row r="9407">
          <cell r="A9407" t="str">
            <v>98513310-8</v>
          </cell>
        </row>
        <row r="9408">
          <cell r="A9408" t="str">
            <v>98514000-9</v>
          </cell>
        </row>
        <row r="9409">
          <cell r="A9409" t="str">
            <v>98900000-2</v>
          </cell>
        </row>
        <row r="9410">
          <cell r="A9410" t="str">
            <v>98910000-5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4885" refreshedDate="42656.516622453702" createdVersion="4" refreshedVersion="4" minRefreshableVersion="3" recordCount="2120">
  <cacheSource type="worksheet">
    <worksheetSource ref="A1:Q2121" sheet="Foglio3"/>
  </cacheSource>
  <cacheFields count="17">
    <cacheField name="OGGETTO del_x000a_FABBISOGNO (*)" numFmtId="0">
      <sharedItems count="4240">
        <s v=" acquisizione eco PS - 701"/>
        <s v=" DISPOSITIVI PER INTERVENTI SULLA COLONNA VERTEBRALE - 705"/>
        <s v=" MATERIALE DI CONSUMO PER ASPIRATORE AD ULTRASUONI - 702"/>
        <s v=" PROTESI SFINTERICHE E SLING URETRALI DA DESTINARE ALLA U.O. UROLOGIA - 705"/>
        <s v=" SCOVOLINI PER CAVO ORALE - 702"/>
        <s v="12 letti di degenza - 922"/>
        <s v="2 divaricatori - 922"/>
        <s v="6 letti articolati con telecomando elettrico - 922"/>
        <s v="Abbonamenti a riviste periodiche per i servizi tecnici ed amministrativi - 708"/>
        <s v="ABBONAMENTO A RIVISTE SCIENTIFICHE ITALIANE - 925"/>
        <s v="Abbonamento a sintalexpert omnia - 708"/>
        <s v="abbonamento ai sistemi di informazione clinica computerizzata micromedex - 701"/>
        <s v="ABBONAMENTO VEQ NEQUAS - 702"/>
        <s v="ACQUA ARRICCHITA PER MEDICINA NUCLEARE - 925"/>
        <s v="acquisizione 1 RM blocco nord - 701"/>
        <s v="acquisizione angiografo  endoscopia digestiva - 701"/>
        <s v="acquisizione colonna 3D per ORL - 701"/>
        <s v="acquisizione di 8 monitor  per stroke unit - 701"/>
        <s v="acquisizione di n. 1 nuova TC per DEA - 701"/>
        <s v="acquisizione di n. 1 nuovo eco  per neuroradiologia - 701"/>
        <s v="ACQUISIZIONE DI N. 2 AUTOMEDICHE ELETTRICHE SPERIMENTAZIONE RISPARMIO - 991"/>
        <s v="acquisizione di NGR - 701"/>
        <s v="ACQUISIZIONE E MANUTENZIONE SW 112 - 991"/>
        <s v="acquisizione eco radiologia - 701"/>
        <s v="acquisizione ecocardio Villa Marelli - 701"/>
        <s v="acquisizione ecografo ch toracica - 701"/>
        <s v="acquisizione ecografo fisioterapia - 701"/>
        <s v="acquisizione ecografo reumatologia - 701"/>
        <s v="acquisizione ecografo urologia - 701"/>
        <s v="acquisizione kpc cephaid - 701"/>
        <s v="acquisizione lucas PS - 701"/>
        <s v="ACQUISIZIONE MANUTENZIONE  e NOLEGGIO SW 118 - 991"/>
        <s v="acquisizione microscopio per ORL - 701"/>
        <s v="acquisizione n. 2 nuovi angiografi per neuroradiologia - 701"/>
        <s v="acquisizione sistema refertazione ecg - 701"/>
        <s v="acquisizione sostituzione defibrillatori obsoleti - 701"/>
        <s v="acquisizione sostituzione monitor CO DEA - 701"/>
        <s v="acquisizione sostituzione radiologici portatili - 701"/>
        <s v="acquisizione sostituzione ws anestesia CO DEA - 701"/>
        <s v="ACQUISIZIONE SW CENTRALE PER LA GESTIONE DEI TRASPORTI DEI DIALIZZATI - 991"/>
        <s v="acquisizione TC cardiologica - 701"/>
        <s v="acquisizione telecamera urologia - 701"/>
        <s v="acquisizione trapani ortopedia - 701"/>
        <s v="acquisizione trasporto organi - 701"/>
        <s v="acquisizione wasp - 701"/>
        <s v="ACQUISTO ARREDI VARI D'UFFICIO PER ESIGENZE SEDE AREU - 991"/>
        <s v="ACQUISTO BUONI BENZINA E GASOLIO - 925"/>
        <s v="ACQUISTO CONGELATORI - 706"/>
        <s v="ACQUISTO DI APPARECCHIATURA PER EQUIPARAZIONE ACCELERATORI LINEARI PER RADIOTERAPIA TRAMITE TRATTAMENTO VMAT - 709"/>
        <s v="Acquisto di due  pannelli digitali per radiologia - 707"/>
        <s v="ACQUISTO DI FURGONI PER IL TRASPORTO ORGANI - 991"/>
        <s v="ACQUISTO DI N. 2 AMBULANZE - 991"/>
        <s v="Acquisto di n.1 colonna ORL - 701"/>
        <s v="ACQUISTO DI SERVIZI PER L'AGGIORNAMENTO TECNOLOGICO DELLE CENTRALI TELEFONICHE - 925"/>
        <s v="ACQUISTO ECG INTEGRABILI CON ESTENSA - 706"/>
        <s v="ACQUISTO ECOGRAFI VARIE FASCE (2 P.O. GARBAGNATE E N.3 P.O. RHO) - 706"/>
        <s v="ACQUISTO ECOGRAFI VARIE FASCE (2 P.O. GARBAGNATE E N.3 P.O. RHO) - 922"/>
        <s v="Acquisto farmaci da grossista - 922"/>
        <s v="Acquisto farmaci da grossista - 925"/>
        <s v="ACQUISTO FRIGORISCALDATORI PORTATILI PER LE NECESSITA' DEI MEZZI DI SOCCORSO - 991"/>
        <s v="Acquisto impianto osmosi presso POT Villa Marelli - 701"/>
        <s v="ACQUISTO IN UNICITA' DI APPARATI FINALIZZATI ALLA COPERTURA RADIOMOBILE - 925"/>
        <s v="ACQUISTO LASER E FOTOCOAGULATORE LASER - 706"/>
        <s v="ACQUISTO LASER E FOTOCOAGULATORE LASER - 922"/>
        <s v="Acquisto lenzuolini - 708"/>
        <s v="ACQUISTO LICENZA GESTIONE TURNI - 706"/>
        <s v="acquisto materiale monouso maceratore - 708"/>
        <s v="acquisto materiale monouso maceratore - 922"/>
        <s v="ACQUISTO MODULO SCREENING MG SUITE ESTENSA - 706"/>
        <s v="ACQUISTO MONITOR PER DIALISI - 706"/>
        <s v="ACQUISTO N. 1 ANGIO OCT-FLUORANGIO - 706"/>
        <s v="ACQUISTO N. 1 ARGON LASER PER OCULISTICA - 706"/>
        <s v="ACQUISTO N. 1 BRACCIO ROBOTIZZATO PER SOSTENERE E MUOVERE ENDOSCOPIO - 706"/>
        <s v="ACQUISTO N. 1 SISTEMA PER EPIDUROSCOPIA - 706"/>
        <s v="ACQUISTO N. 1 SISTEMA U/S PER DISSEZIONE EPATICA - 706"/>
        <s v="ACQUISTO N. 1 VIDEOPROCESSORE E N.2 VIDEODUODENOSCOPI FUJI - 706"/>
        <s v="ACQUISTO N. 2 VIDEOGASTROSCOPI PENTAX E N.1 VIDEOBRONCOSCOPIO PENTAX E N.1 ECOVIDEOBRONCOSCOPIO PENTAX - 706"/>
        <s v="Acquisto n.1 irradiatore - 701"/>
        <s v="Acquisto n.2 acceleratori lineari - 701"/>
        <s v="ACQUISTO PDL E SERVER PER CALL CENTER VIA ROSELLINI - 991"/>
        <s v="Acquisto PET CT - 922"/>
        <s v="ACQUISTO PNEUMATICI E GESTIONE BILANCIAMENTO EQUILIBRATURA RIPARAZIONE E INSTALLAZIONE VEICOLI DI PROPRIETA' DI AREU O COMODATI - 991"/>
        <s v="ACQUISTO SECURITY E PRIVACY PER DOSSIER SANITARIO - 706"/>
        <s v="Acquisto sistemi di anestesia - 708"/>
        <s v="ACQUISTO STORAGE E SERVER - 706"/>
        <s v="Acquisto SW Echopac - 701"/>
        <s v="Acquisto tavolo stereotassico per biopsia mammaria - 922"/>
        <s v="ACQUISTO TELEFONI AVAYA SIP MOD 1608 - 706"/>
        <s v="ACQUISTO TERMINALE CONTROLLO ACCESSI E TELECAMERE - MICROTEL SPA - 925"/>
        <s v="ACQUISTO ZAINI DA SOCCORSO - 991"/>
        <s v="ACQUSITO E  ADEGUAMENTO SOFTWARE AMMMINISTRATIVI E SANITARI - 706"/>
        <s v="ACQUSITO LICENZA MODULO GESTIONE TERRITORIALE - 706"/>
        <s v="ADEGUAMENTI DI RETE - 706"/>
        <s v="ADEGUAMENTO SOFTWARE - 925"/>
        <s v="Adesione all’esito della procedura aperta esperita dall’Azienda Ospedaliera Spedali Civili di Brescia per i contratti di fornitura di procedure per dialisi per la S.C. Nefrologia per un  - 701"/>
        <s v="Adesione Consip Fuel Card carburante - 923"/>
        <s v="ADESIONE CONSIP PER COMPUTER PORTATILI - 991"/>
        <s v="ADESIONE CONVENZ CONSIP PER AUTOMEDICHE COMPLETE DI PACCHETTO DI MANUTENZIONE QUINQUENNALE - 991"/>
        <s v="ADESIONE CONVENZIONE CONSIP BUONI PASTO - 991"/>
        <s v="ADESIONE CONVENZIONE CONSIP PER AUTOMEDICHE COMPLETE DI PACCHETTO DI MANUTENZIONE QUINQUENNALE - 991"/>
        <s v="ADESIONE CONVENZIONE CONSIP PERSONAL COMPUTER - 991"/>
        <s v="ADESIONE CONVENZIONE CONSIP SERVIZIO DI PULIZIA ENTI SANITARI - 991"/>
        <s v="ADESIONE CONVENZIONE CONSIP TELEFONIA FISSA - 991"/>
        <s v="ADESIONE CONVENZIONE CONSIP TELEFONIA MOBILE - 991"/>
        <s v="ADESIONE CUP SOVRAZIENDALE - 706"/>
        <s v="adesione farmaci regionali ARCA - 701"/>
        <s v="ADESIONE GARA ARCA CANCELLERIA - 991"/>
        <s v="ADESIONE GARA CONSIP BUONI CARBURANTE - 991"/>
        <s v="adesione retacrit, filgrastim ed eporatio ARCA - 701"/>
        <s v="ADESIONE SERVIZIO TELEPASS - 991"/>
        <s v="ADESIONE SPC NUOVA CONVENZIONE PER TUTTO IL SISTEMA DI CONNETTIVITA' REGIONALE SISTEMA EMERGENZE E NUE - 991"/>
        <s v="Affidamento canoni e licenze web sense - 922"/>
        <s v="Affidamento dei Servizi nell'ambito della convenzione SPC - CNIPA e coordinamento servizi complementari nell'ambito del sistema pubblico di connettività - 923"/>
        <s v="AFFIDAMENTO DEL SERVIZIO DI PULIZIA - 709"/>
        <s v="AFFIDAMENTO DEL SERVIZIO TRASPORTO SANITARIO INTERNO  ED ESTERNO  CON AMBULANZA MALATI - 702"/>
        <s v="AFFIDAMENTO DEL SERVIZIO TRASPORTO SANITARIO INTERNO  ED ESTERNO  CON AMBULANZA MALATI - 704"/>
        <s v="AFFIDAMENTO DEL SERVIZIO TRASPORTO SANITARIO INTERNO  ED ESTERNO  CON AMBULANZA MALATI - 709"/>
        <s v="AFFIDAMENTO DEL SERVIZIO TRASPORTO SANITARIO INTERNO  ED ESTERNO  CON AMBULANZA MALATI - 716"/>
        <s v="AFFIDAMENTO DEL SERVIZIO TRASPORTO SANITARIO INTERNO  ED ESTERNO  CON AMBULANZA MALATI - 717"/>
        <s v="AFFIDAMENTO DEL SERVIZIO TRASPORTO SANITARIO INTERNO  ED ESTERNO  CON AMBULANZA MALATI - 924"/>
        <s v="AFFIDAMENTO DEL SERVIZIO TRASPORTO SANITARIO INTERNO  ED ESTERNO  CON AMBULANZA MALATI - 925"/>
        <s v="AFFIDAMENTO DELLA FORNITURA DI ANSE PER RESEZIONE BIPOLARE - 705"/>
        <s v="Affidamento fornitura di dispositivi per Neurochirurgia - 701"/>
        <s v="Affidamento fornitura di dispositivi per Neurochirurgia - 702"/>
        <s v="Affidamento fornitura di dispositivi per Neurochirurgia - 923"/>
        <s v="Affidamento fornitura di dispositivi per Neurochirurgia - 925"/>
        <s v="Affidamento in service fornitura Suros Atec - 922"/>
        <s v="affidamento servizi assistenza tecnica specializzata di Grant Office - 923"/>
        <s v="AFFIDAMENTO SERVIZIO DI PORTIERATO - 709"/>
        <s v="aggiornaento RM bs 3 tesla - 701"/>
        <s v="Aggiornamento 2 CUSA - 922"/>
        <s v="aggiornamento angiografi radiologia interventistica - 701"/>
        <s v="AGGIORNAMENTO INFRASTRUTTURE HARDWARE - 925"/>
        <s v="Aggiornamento RMN CT ONCOLOGY + TISSUE 4D e software - 922"/>
        <s v="Aggiornamento RMN Philips - 922"/>
        <s v="Aggiornamento RMN Siemens - 922"/>
        <s v="aggiornamento ultrasuoni focalizzati - 701"/>
        <s v="Aggiudicazione del contratto quinquennale per l’esecuzione del servizio di conduzione full service, manutenzione e assistenza dei sistemi informativi per la gestione e l’analisi dei flus - 701"/>
        <s v="Aggiudicazione materiale di consumo per apparecchiature di videoendoscopi Pentax, elettrobisturi, monitor glicemia Minimed - 701"/>
        <s v="Aggiudicazione materiale di consumo per apparecchiature di videoendoscopi Pentax, elettrobisturi, monitor glicemia Minimed - 707"/>
        <s v="aggiudicazione, a seguito di procedura negoziata esclusiva, del contratto biennale di fornitura di valvole  percutanee CORE VALVE REVALVING SYSTEM e DIRECT FLOW, per la S.C. Emodinamica. - 701"/>
        <s v="AGHI CANNULA A 1 E 2 VIE, AGHI SPINALI E TAPPI PER AGHI E CATETERI VENOSI CON PUNTO DI INIEZIONE, DI CHIUSURA, TIPO COMBI - 925"/>
        <s v="AGHI DA BIOPSIA E ALCOLIZZAZIONE E DISPOSITIVI MONOSUSO PER BIOPSIE ECOGUIDATE - 925"/>
        <s v="aghi e siringhe - 701"/>
        <s v="Aghi e siringhe - 708"/>
        <s v="Aghi e siringhe - 922"/>
        <s v="AGHI E SIRINGHE - 925"/>
        <s v="AGHI FISTOLA PER DIALISI - 706"/>
        <s v="AGHI PER RADIOFREQUENZA - 706"/>
        <s v="Aghi specialistici da biopsia - 701"/>
        <s v="Aghi specialistici per anestesia - 701"/>
        <s v="albumina umana al 20% flaconi da 50 ml. - 701"/>
        <s v="Alcoli e materie prime - 701"/>
        <s v="Alcoli e materie prime - 702"/>
        <s v="Alcoli e materie prime - 703"/>
        <s v="Alcoli e materie prime - 705"/>
        <s v="Alcoli e materie prime - 706"/>
        <s v="Alcoli e materie prime - 707"/>
        <s v="Alcoli e materie prime - 708"/>
        <s v="Alcoli e materie prime - 709"/>
        <s v="Alcoli e materie prime - 922"/>
        <s v="Alcoli e materie prime - 923"/>
        <s v="Alcoli e materie prime - 925"/>
        <s v="Alimenti NUTRIZIONE PARENTERALE - 708"/>
        <s v="alimenti sostitutivi del latte materno - 708"/>
        <s v="ANGIOGRAFO - 925"/>
        <s v="Anticorpi fluorocromati e reagenti per citofluorimetria a flusso - 922"/>
        <s v="antisettici e disinfettanti - 701"/>
        <s v="ANTISETTICI E DISINFETTANTI - 703"/>
        <s v="Antisettici e disinfettanti - 923"/>
        <s v="Apparecchiatura Biacore BC T 200 - 922"/>
        <s v="Apparecchiature anatomia patologica - 701"/>
        <s v="ARMADIETTI SPOGLIAOIO PER PERSONALE - 925"/>
        <s v="Armadio stupefacenti e aggiornamento software armadio blocco più software HL 7 per 16 posti letto - 922"/>
        <s v="ARREDI E ATTREZZATURE E ELETTRODOMESTICI PER RISTRUTTURAZIONE PAD. GRANELLI - 925"/>
        <s v="ARREDI TECNICI E APPARECCHIATURE PER RISTRUTTURAZIONE LABORATORIO PAD. INVERNIZZI - 925"/>
        <s v="ARREDI TECNICI PER SALE SIMULAZIONE CENTRO FORMAZIONE VIALE MONZA - 991"/>
        <s v="ARREDI VIA ROSELLINI PER TRASLOCO SOREU DI MILANO - 991"/>
        <s v="Articoli di ferramenta per i magazzini della S.C. Edile Impianti - 701"/>
        <s v="Articoli di ferramenta per i magazzini della S.C. Edile Impianti - 702"/>
        <s v="Articoli di ferramenta per i magazzini della S.C. Edile Impianti - 704"/>
        <s v="Articoli di ferramenta per i magazzini della S.C. Edile Impianti - 706"/>
        <s v="Articoli di ferramenta per i magazzini della S.C. Edile Impianti - 923"/>
        <s v="ASSICURAZIONE ELETTR. INFORTUNI KASKO - 991"/>
        <s v="ASSICURAZIONE INCENDIO - 991"/>
        <s v="ASSICURAZIONE RC PATRIMONIALE - 991"/>
        <s v="Assicurazione responsabilità civile - 704"/>
        <s v="ASSICURAZIONE TUTELA LEGALE - 991"/>
        <s v="Assistena e manutenzione testiere Mayfiel di posizionamento della testa del paziente sul tavolo operatorio - 923"/>
        <s v="ASSISTENZA APPARATI ATTIVI DI RETE LAN (SPC) - 706"/>
        <s v="Assistenza e manutenzione apparecchio digitale per toraci ed ossa mod. essentia - 923"/>
        <s v="Assistenza e manutenzione di apparecchiature per elettroencefalografia, videoelettroencefalografia, videoelettroncefalografia h24, sistema di monitoraggio per piccoli animali - 923"/>
        <s v="ASSISTENZA E MANUTENZIONE ENDOSCOPIA FLESSIBILE DITTA OLYMPUS - 925"/>
        <s v="ASSISTENZA E MANUTENZIONE ENDOSCOPIA FLESSIBILE DITTA PENTAX - 925"/>
        <s v="ASSISTENZA E MANUTENZIONE INFRASTRUTTURA IMPIANTO BEDSIDE - 706"/>
        <s v="ASSISTENZA E MANUTENZIONE PER ORTOPANTOMOGRAFO  DITTA DITECH - 925"/>
        <s v="Assistenza e manutenzione per Risonanza magnetica mod. Achieva 3 T incluso sistema di imaging  funzionale (compreso aggiornamento sw) - 923"/>
        <s v="Assistenza e manutenzione per risonanza magnetica mod. Biospec 70/30 USR per imaging e spettroscopia per piccoli animali e di tutti gli accessori inclusi ad essa collegati compresa event - 923"/>
        <s v="ASSISTENZA E MANUTENZIONE PER SISTEMA DI NEURONAVIGAZIONE CON LA DITTA BRAINLAB - 925"/>
        <s v="ASSISTENZA E MANUTENZIONE PER SISTEMA MAMMOTEST PLUS DITTA CARESTREAM - 925"/>
        <s v="Assistenza e manutenzione per TAC mod. Brillance completa di accessori e stazione di refertazione - 923"/>
        <s v="ASSISTENZA E MANUTENZIONE PER UNA GAMMA CAMERA DITTA INTERMEDICA - 925"/>
        <s v="ASSISTENZA E MANUTENZIONE PER VARI E APPARECCHIATURE DITTA MORTARA RANGONI - 925"/>
        <s v="Assistenza e manutenzione sistemi elettromiografia ed elettroencefalografia, apparecchi per posizionamento neurostimolatori - 923"/>
        <s v="ASSISTENZA E MANUTENZIONE SU APPARECCHIATURA RADIOLOGICA CON LA DITTA GMM - 925"/>
        <s v="ASSISTENZA E MANUTENZIONE SU APPARECCHIO DI RADIOTERAPIA DERMATOLOGICA DITTA RADIUS - 925"/>
        <s v="ASSISTENZA E MANUTENZIONE SU DIVERSE APPARECCHIATURE RADIOLOGCHE DITTA DITECH - 925"/>
        <s v="ASSISTENZA E MANUTENZIONE SU DUE DENSITOMETRI OSSEI DITTA TECHNOLOGIC - 925"/>
        <s v="ASSISTENZA E MANUTENZIONE SU DUE PLETISMOGRAFI DITTA COSMED - 925"/>
        <s v="ASSISTENZA E MANUTENZIONE SU IMPIANTO TRATTAMENTO ACQUA DIALISI DITTA FRESENIUS - 925"/>
        <s v="ASSISTENZA E MANUTENZIONE SU POLICRIOBIOLOGICI DITTA AIR LIQUID - 925"/>
        <s v="ASSISTENZA E MANUTENZIONE SU SISTEMA INTEGRAZIONBE DI SALA PER BIO C. RIVA CON LA DITTA OLYMPUS - 925"/>
        <s v="ASSISTENZA E MANUTENZIONE SU STAZIONE ROBOTICA PER FARMACI DITTA HEALTH ROBOTICS - 925"/>
        <s v="ASSISTENZA E MANUTENZIONE SU TRE STERILIZZATRICI S GAS PLASMA DITTA J&amp;J - 925"/>
        <s v="ASSISTENZA E MANUTENZIONE SU VARIE APPARECCHIATURE DITTA CAIR ZEISS - 925"/>
        <s v="ASSISTENZA E MANUTENZIONE SU VARIE APPARECCHIATURE DITTA MAQUET - 925"/>
        <s v="ASSISTENZA E MANUTENZIONE SU VARIE APPARECCHIATURE DITTA MIDA - 925"/>
        <s v="ASSISTENZA E MANUTENZIONE SU VARIE APPARECCHIATURE DITTA PHILIPS - 925"/>
        <s v="ASSISTENZA E MANUTENZIONE SU VARIE APPARECCHIATURE DITTA SIEMENS - 925"/>
        <s v="ASSISTENZA E MANUTENZIONE SU VARIE APPARECCHIATURE GE MEDICAL SYSTEM - 925"/>
        <s v="ASSISTENZA E MANUTENZIONE VARIE STERILIZZATRICI DITTA GETINGE - 925"/>
        <s v="ASSISTENZA E MAUTENZIONE DIVERSE APPARECCHIATURE  RADIOGRAFIA  DITTA FUJI - 925"/>
        <s v="ASSISTENZA ORDINARIA DEL SISTEMA INFORMATICO DEL U.O.C. DI NEONATOLOGIA E TERAPIA INTENSIVA NEONATALE ANNO 2016  DITTA INNOVAZIONE E TECNOLOGIE - 925"/>
        <s v="ASSISTENZA ORDINARIA SPECIALISTICA SISTEMA INFORMATICO TRAPNET DITTA INSIEL MERCATO - 925"/>
        <s v="ASSISTENZA STORAGE E SERVER 1 - 706"/>
        <s v="ASSISTENZA STORAGE E SERVER 2 - 706"/>
        <s v="ASSISTENZA SU VARIE APPARECCHIATURE RADIOLOGICHE CON LA DITTA GMS - 925"/>
        <s v="ASSISTENZA SU VARIE AUTOCLAVI CON LA DITTA CISA SERVICE - 925"/>
        <s v="ASSISTENZA SU VARIE AUTOCLAVI CON LA DITTA SORDINA - 925"/>
        <s v="assistenza tecnica e manutenzione delle apparecchiature di lavaferri chirugici, lava vetrerie e degli impianti di demineralizzazione a resina - 706"/>
        <s v="Assistenza tecnica e manutenzione delle apparecchiature di lavaferri chirurgici, la vetrerie e degli impianti di demineralizzazione a resina - 706"/>
        <s v="ASSITENZA APPARATI ATTIVI CENTRALI TELEFONICHE (SPC) - 706"/>
        <s v="ASSITENZA E MANUTENZIONE N. 4 PORTATILI PER RADIOSCOPIA CON LA DITTA SIPAR - 925"/>
        <s v="ATTACCHI PER ARTI - 702"/>
        <s v="ATTIVITA' DI FORMAZIONE (CORSI AGGIORNAMENTO) - 705"/>
        <s v="Attività integrative destinate agli utenti dei CDD di Lainate e Rho (Pet Therapy e Ippoterapia) - 706"/>
        <s v="Attività riabilitative ed assistenziali psichiatriche - 708"/>
        <s v="AUSILI MONOUSO AD ASSORBENZA PER INCONTINENZA PAZIENTI ASSISTITI - 706"/>
        <s v="AUSILI MONOUSO AD ASSORBENZA PER INCONTINENZA PAZIENTI RICOVERATI - 706"/>
        <s v="ausili monouso per incontineti - 923"/>
        <s v="AUSILI PER DISABILI - 706"/>
        <s v="AUSILI PER DISABILI - 708"/>
        <s v="AUSILI PER INCONTINENTI - 703"/>
        <s v="AUSILI PER INCONTINENTI - 1 - 708"/>
        <s v="Ausili per incontinenti - 2 - 708"/>
        <s v="AUSILI PER MOVIMENTAZIONE PAZIENTI (ES. CARROZZINE, COMODE E BARELLE) - 925"/>
        <s v="AUSILI PER MOVIMENTAZIONE PAZIENTI (ES. SET TELI ALTO SCORRIMENTO E TAVOLI ALTO SCORRIMENTO) - 925"/>
        <s v="AUTOMEZZI AZIENDALI ACQUISTO DI FUEL CARD - 706"/>
        <s v="BENDE E CEROTTI - 706"/>
        <s v="BIOPSY PUNCH E CURETTE PER DERMATOLOGIA - 925"/>
        <s v="BIOSIMILARE INFLIXIMAB - 925"/>
        <s v="Braccialetti identificativi paziente - 702"/>
        <s v="Braccialetti identificativi paziente - 703"/>
        <s v="Braccialetti identificativi paziente - 705"/>
        <s v="Braccialetti identificativi paziente - 707"/>
        <s v="Braccialetti identificativi paziente - 708"/>
        <s v="Braccialetti identificativi paziente - 922"/>
        <s v="BROKERAGGIO - 991"/>
        <s v="Buoni pasto - 708"/>
        <s v="BUONI PASTO - 925"/>
        <s v="BUSTE E SACCHETTI - 706"/>
        <s v="CANCELLERIA - 703"/>
        <s v="CANCELLERIA TRADIOZIONALE ED ECOLOGICA - 925"/>
        <s v="CANCELLERIA TRADIZIONALE ED ECOLOGICA - 706"/>
        <s v="Cancelleria tradizionale ed ecologica - 708"/>
        <s v="cannule per circolazione extracorporea - 701"/>
        <s v="Canone licenze disclaimer - 922"/>
        <s v="CANONE VDI PER BED SIDE - 706"/>
        <s v="Canoni di Noleggio sanitari (esclusa protesica) - 701"/>
        <s v="Capsule e generatori - 701"/>
        <s v="Carburanti extra rete e gasolio da riscaldamento - 708"/>
        <s v="CARDIOTOCOGRAFI - 925"/>
        <s v="CARTA IN RISME - 703"/>
        <s v="carta in risme - 708"/>
        <s v="carta in risme - 922"/>
        <s v="Carta in risme - 923"/>
        <s v="Carta termica per attrezzature sanitarie - 708"/>
        <s v="CARTE TERMICHE PER ELETTRODIAGNOSTICA - 701"/>
        <s v="CARTE TERMICHE PER ELETTRODIAGNOSTICA - 702"/>
        <s v="CARTE TERMICHE PER ELETTRODIAGNOSTICA - 703"/>
        <s v="CARTE TERMICHE PER ELETTRODIAGNOSTICA - 705"/>
        <s v="CARTE TERMICHE PER ELETTRODIAGNOSTICA - 706"/>
        <s v="CARTE TERMICHE PER ELETTRODIAGNOSTICA - 707"/>
        <s v="CARTE TERMICHE PER ELETTRODIAGNOSTICA - 708"/>
        <s v="CARTE TERMICHE PER ELETTRODIAGNOSTICA - 716"/>
        <s v="CARTE TERMICHE PER ELETTRODIAGNOSTICA - 717"/>
        <s v="CARTE TERMICHE PER ELETTRODIAGNOSTICA - 923"/>
        <s v="CARTE TERMICHE PER ELETTRODIAGNOSTICA - 924"/>
        <s v="CARTE TERMICHE PER ELETTRODIAGNOSTICA - 925"/>
        <s v="CARTELLETTE PORTA CD - 705"/>
        <s v="cartucce per emoperfusione extracorporea Toraymyxin - 701"/>
        <s v="CATETERE PER MANOMETRIA ESOFAGEA - 925"/>
        <s v="Cateteri monitoraggio gittata cardiaca per monitor Vigilance - originali Edwards - 701"/>
        <s v="Cateteri monitoraggio gittata cardiaca per monitor Vigilance - originali Edwards - 925"/>
        <s v="CATETERI MONITORAGGIO GITTATA CARDIACA PER MONITOR VIGILANCE-ORIGINALI EDWARDS - 925"/>
        <s v="CATETERI VARI - 703"/>
        <s v="cateteri vari e accessori - 701"/>
        <s v="CERTIFICAZIONE QUALITA' - 991"/>
        <s v="Cip per analisi espressione genetica - 922"/>
        <s v="CIRCUITI PER IRRIGAZIONE/ASPIRAZIONE CON MANIPOLO A TROMBETTA - 925"/>
        <s v="Circuiti Rand - 922"/>
        <s v="clips per emostasi e suturatrici meccaniche - 701"/>
        <s v="COLANGIOSCOPIO SPYGLASS - 925"/>
        <s v="Collimatore HDI per Truebeam per trattamenti di pazienti pediatrici - 922"/>
        <s v="Colonne per laparoscopia - 708"/>
        <s v="Concessione BAR - 704"/>
        <s v="Concessione BAR - 707"/>
        <s v="concessione del servizio di gestione del bar interno e rivendita giornali Ospedale Fatebenefratelli - 703"/>
        <s v="concessione del servizio di gestione parcheggio interno PO Buzzi - 703"/>
        <s v="concessione del servizio di gestione spazi pubblicitari Sacco - 703"/>
        <s v="concessione del servizio di ristoro presso il P.O.di Bollate - 706"/>
        <s v="Concessione distributori automatici di alimenti e bevande - 701"/>
        <s v="Concessione distributori automatici di alimenti e bevande - 703"/>
        <s v="Concessione distributori automatici di alimenti e bevande - 704"/>
        <s v="Concessione distributori automatici di alimenti e bevande - 705"/>
        <s v="Concessione distributori automatici di alimenti e bevande - 707"/>
        <s v="Concessione distributori automatici di alimenti e bevande - 708"/>
        <s v="Concessione distributori automatici di alimenti e bevande - 716"/>
        <s v="Concessione distributori automatici di alimenti e bevande - 922"/>
        <s v="Concessione distributori automatici di alimenti e bevande - 923"/>
        <s v="Concessione distributori automatici di alimenti e bevande - 924"/>
        <s v="Concessione distributori automatici di alimenti e bevande - 925"/>
        <s v="concessione per la gestione bar interno P.O. Buzzi e P.O. Melloni - 703"/>
        <s v="Conduzione e manutenzione preventiva impianti depurazione delle acque nere p.op. Bollate e Rho - 706"/>
        <s v="Conduzione, assistenza e manutenzione sistemi informativi CUP, Accettazione e gestione Libera Professione - 701"/>
        <s v="Connettività aziendale - 922"/>
        <s v="CONNETTIVITA' GEOGRAFICA INTERNET E SICUREZZA PERIMETRALE (SPC) - 706"/>
        <s v="CONSOLIDAMENTO E MANUTENZIONE CENTRALI NUE LOMBARDIA HW E SW FUNZIONALE - 991"/>
        <s v="Consultazioni on line AMA - 708"/>
        <s v="conto deposito matrix mandible - 705"/>
        <s v="conto deposito matrix mandible - 922"/>
        <s v="contratti AMSA - 701"/>
        <s v="CONTRATTI DI MANUTENZIONE E ASSISTENZA SOFTWARE - DITTA DISC - 709"/>
        <s v="CONTRATTI DI MANUTENZIONE E ASSISTENZA SOFTWARE - DITTA INFOLINE - 709"/>
        <s v="CONTRATTI DI MANUTENZIONE E ASSISTENZA SOFTWARE - DITTA OSLO - 709"/>
        <s v="CONTRATTI DI MANUTENZIONE E ASSISTENZA SOFTWARE DITTA INFOLINE - MODULO AREA DEL PERSONALE - 709"/>
        <s v="contratti quinquennali relativi ai servizi assicurativi: All Risk Property, Infortuni e Kasko - 701"/>
        <s v="CONTRATTO ADESIONE ACCORDO QUADRO ENTERPRISE  AGREEMENT SUBSCRIPTION - 706"/>
        <s v="CONTRATTO DI ASSISTENZA E MANUTENZIONE PER N. 2 ANGIOGRAFI IN USO PRESSO LA UOC MALATTIE CARDIOVASCOLARI  CON LA DITTA TOSHIBA - 925"/>
        <s v="CONTRATTO DI ASSISTENZA HARDWARE E SOFTWARE - DITTA OSLO - 709"/>
        <s v="Contratto di assistenza manutenzione di programmi e/o fornitura di assistenza sistemistica software di gestione servizio stipendi - 923"/>
        <s v="CONTRATTO DI ASSISTENZA SOFTWARE - DITTA CS2 SOLUTIONS - 709"/>
        <s v="contratto di fornitura di carta in risme - 701"/>
        <s v="Contratto di fornitura di maceratori e relativi dispositivi monouso - 701"/>
        <s v="contratto di fornitura di registri e lavori di legatoria e cartotecnica - 701"/>
        <s v="contratto di fornitura nastri cartucce e toner,  materiale originale e rigenerato - 701"/>
        <s v="contratto di locazione e gestione di autoveicoli occorrenti all'azienda ospedaliera adesione alla convenzione consip - 701"/>
        <s v="CONTRATTO DI MANUTENZIONE E ASSISTENZA SOFTWARE - DITTA DISC - 709"/>
        <s v="CONTRATTO DI MANUTENZIONE E ASSISTENZA SOFTWARE - DITTA GE MEDICAL SYSTEM - 709"/>
        <s v="CONTRATTO DI MANUTENZIONE E ASSISTENZA SOFTWARE - DITTA GE MEDICAL SYSTEMS - 709"/>
        <s v="CONTRATTO DI MANUTENZIONE E ASSISTENZA SOFTWARE - DITTA NOEMALIFE - 709"/>
        <s v="CONTRATTO DI MANUTENZIONE E ASSISTENZA SOFTWARE - DITTA SANTER - 709"/>
        <s v="CONTRATTO DI MANUTENZIONE E ASSISTENZA SOFTWARE - DITTA SERVIZI INFORMATICI - 709"/>
        <s v="Contratto di manutenzione ed assistenza tecnica del sistema GTIS - 701"/>
        <s v="contratto inerente le attività di carattere riabilitativo psichiatriche per il reinserimento sociale di pazienti psichiatrici ospitati in residenze leggere accreditate lotti 1 e 2 - 701"/>
        <s v="Contratto materiale consumo lavaendoscopi soluscope - 701"/>
        <s v="Contratto per i servizi di estensione del sistema GTIS alle Unità Operative di Niguarda - 701"/>
        <s v="Contratto per il servizio di manutenzione ordinaria ed evolutiva del sistema RIS PACS - 701"/>
        <s v="contratto per la gestione del servizio di ristorazione presso la struttura esterna di Villa Marelli - 701"/>
        <s v="Contratto triennale per la conduzione, assistenza e manutenzione del sistema protocollo informatico e gestione documentale - 701"/>
        <s v="controllo del processo di ricondizionamento dei dispositivi medici riutilizzabili e sterilizzabili in uso presso l’Azienda Ospedaliera - 701"/>
        <s v="Controllo dosimetrico e fornitura dosimetri - 708"/>
        <s v="CONVALIDA AUTOCLAVI - 705"/>
        <s v="Convenzione con l'associazione Arca Onlus per le attività di arteterapia da svolgersi c/o Centro Diurno Botteghe D'arte della U.O. Psichiatria - 701"/>
        <s v="Convenzione Consip telefonia fissa e connettività  IP 4 - 923"/>
        <s v="convenzione per l’espletamento del servizio di accoglienza degli utenti e front office presso il presidio di Villa Marelli,  con personale appartenente alle categorie protette - 701"/>
        <s v="convenzione per l'attività di intermediazione linguistico culturale e di orientamento socio sanitario a favore di pazienti extracomunitari - 701"/>
        <s v="Convenzione per l'espletamento del servizio di accoglienza degli utenti e front office presso il presidio di Villa Marelli - 701"/>
        <s v="Convenzione prestazione di Servizi di Telefonia Mobile - 923"/>
        <s v="convenzione quadro con RL e Lombardia Informatica per i servizi di gestione del PDL (fornitura prodotti) - 922"/>
        <s v="Copertura assicurativa polizza Kasko ed infortuni - 708"/>
        <s v="COPERTURA ASSICURATIVA RCT-O - 703"/>
        <s v="Copertura assicurativa responsabilità civile patrimoniale vs terzi dirigenti - 707"/>
        <s v="Copertura assicurativi All Risks Property - 708"/>
        <s v="COPERTURE STERILI PER APPARECCHIATURE VARIE  - 701"/>
        <s v="COPERTURE STERILI PER APPARECCHIATURE VARIE  - 705"/>
        <s v="COPERTURE STERILI PER APPARECCHIATURE VARIE  - 707"/>
        <s v="COPERTURE STERILI PER APPARECCHIATURE VARIE  - 708"/>
        <s v="COPERTURE STERILI PER APPARECCHIATURE VARIE  - 923"/>
        <s v="COPERTURE STERILI PER APPARECCHIATURE VARIE  - 925"/>
        <s v="CORSI DI GUIDA SICURA 1 - 991"/>
        <s v="CORSI DI GUIDA SICURA 2 - 991"/>
        <s v="defibrillatori - 708"/>
        <s v="Defibrillatori automatici impiantabili - 701"/>
        <s v="DEFLUSSORI DIVERSI, REGOLATORI DI FLUSSO, FILTRI PER NUTRIZIONE PARENTELARE, DEFLUSSORI AD Y - 925"/>
        <s v="deflussori e pompe per nutrizione parenterale ed enterale - 701"/>
        <s v="DEFLUSSORI E REGOLATORI DI FLUSSO - 703"/>
        <s v="Deflussori e regolatori di flusso - 708"/>
        <s v="Derattizzazione e disinfestazione + extra - 708"/>
        <s v="DERRATE ALIMENTARI - 705"/>
        <s v="DETERSIVI E DETERGENTI - 702"/>
        <s v="DETERSIVI E DETERGENTI - 703"/>
        <s v="DETERSIVI E DETERGENTI - 705"/>
        <s v="DETERSIVI E DETERGENTI - 706"/>
        <s v="DETERSIVI E DETERGENTI - 923"/>
        <s v="DIAGNOSTICHE SIEROLOGICHE VARIE CON SISTEMA MISTO IN CHEMILUMINESCENZA E IN IMMUNOENZIMATICA SU MICROPIASTRA IN AUTOMAZIONE - 705"/>
        <s v="Diagnostici e reagenti per Anatomia Patologica - 701"/>
        <s v="Diagnostici e reagenti per Anatomia Patologica - 702"/>
        <s v="Diagnostici e reagenti per Anatomia Patologica - 922"/>
        <s v="Digital PCR - 922"/>
        <s v="DIPOSITIVI MEDICI MONOUSO PER INIETTORE MEZZI DI CONTRASTO - 702"/>
        <s v="DIPOSITIVI MEDICI MONOUSO PER INIETTORE MEZZI DI CONTRASTO - 703"/>
        <s v="DIPOSITIVI MEDICI MONOUSO PER INIETTORE MEZZI DI CONTRASTO - 706"/>
        <s v="DIPOSITIVI MEDICI MONOUSO PER INIETTORE MEZZI DI CONTRASTO - 708"/>
        <s v="DIPOSITIVI MEDICI MONOUSO PER INIETTORE MEZZI DI CONTRASTO - 923"/>
        <s v="DISINFETTANTI - 925"/>
        <s v="Disinfettanti, antisettici, detergenti e prodotti affini - 708"/>
        <s v="Dispositivi da sutura - 704"/>
        <s v="Dispositivi di chiusura vascolare - 922"/>
        <s v="Dispositivi di protezione guanti uso sanitario - 704"/>
        <s v="DISPOSITIVI DI RACCOLTA URINARIA - 703"/>
        <s v="DISPOSITIVI DIAGNOTICI IN VITRO - 925"/>
        <s v="dispositivi e materiale monouso per il sistema di prelievo venoso sottovuoto - 701"/>
        <s v="DISPOSITIVI E PROTESI PER EMODINAMICA - 925"/>
        <s v="dispositivi impiantabili per neuromodulazione sacrale - 701"/>
        <s v="DISPOSITIVI IN SERVICE PER EMODINAMICA - 703"/>
        <s v="dispositivi medici dedicati al funzionamento di apparecchiature in dotazione alla S.C. Oculistica  e alla S.C. Oculistica pediatrica - 701"/>
        <s v="dispositivi medici dedicati al trattamento delle aritmie - 701"/>
        <s v="dispositivi medici dedicati alla apparecchiature in dotazione a vari s.c. - 701"/>
        <s v="dispositivi medici dedicati alle apparecchiature burke &amp; burke in dotazione alla s.c. patologia neonatale  - 701"/>
        <s v="Dispositivi medici e materiale protesico per neurochirurgia - 702"/>
        <s v="Dispositivi medici e materiale protesico per neurochirurgia - 703"/>
        <s v="dispositivi medici occorrenti alla S.C. Oculistica - 701"/>
        <s v="dispositivi medici occorrenti all'esecuzione di esami diagnostici e procedure interventistiche per u.o. di neuraradiologia interventistica con relativa gestione del magazzino - 701"/>
        <s v="DISPOSITIVI MEDICI PER  NEUROCHIRURGIA - esclusivi - 702"/>
        <s v="DISPOSITIVI MEDICI PER APPARATO CARDIOCIRCOLATORIO - 925"/>
        <s v="DISPOSITIVI MEDICI PER ASSISTENZA RESPIRATORIA - 703"/>
        <s v="DISPOSITIVI MEDICI PER ASSISTENZA RESPIRATORIA - 925"/>
        <s v="DISPOSITIVI MEDICI PER COLOSTOMIA E UROSTOMIA - 706"/>
        <s v="DISPOSITIVI MEDICI PER ELETTROFISIOLOGIA - 705"/>
        <s v="Dispositivi medici per endoscopia - 708"/>
        <s v="Dispositivi medici per endoscopia digestiva - 701"/>
        <s v="Dispositivi medici per endoscopia digestiva - 702"/>
        <s v="DISPOSITIVI MEDICI PER ENDOSCOPIA DIGESTIVA - 703"/>
        <s v="Dispositivi medici per endoscopia digestiva - 706"/>
        <s v="Dispositivi medici per endoscopia digestiva - 708"/>
        <s v="Dispositivi medici per endoscopia digestiva - 716"/>
        <s v="Dispositivi medici per endoscopia digestiva - 717"/>
        <s v="Dispositivi medici per endoscopia digestiva - 925"/>
        <s v="DISPOSITIVI MEDICI PER INCONTINENZA (CATETERI ESTERNI E VESCICALI E RACCOGLITORI PER URINA INFUNGIBILI) - 706"/>
        <s v="Dispositivi medici per incontinenza (cateteri esterni e vescicali e raccoglitori per urina) - 706"/>
        <s v="DISPOSITIVI MEDICI PER MEDICAZIONI AVANZATE - 925"/>
        <s v="DISPOSITIVI MEDICI PER PAZIENTI IN VENTILOTERAPIA DOMICILIARE TRACHEOSTOMIZZATI E LARINGOSTOMIZZATI - 706"/>
        <s v="DISPOSITIVI MEDICI PER PAZIENTI TRACHEOSTOMIZZATI E LARINGECTOMIZZATI - 708"/>
        <s v="DISPOSITIVI MEDICI PER PZ AFFETTE FIBROSI CISTICA - 708"/>
        <s v="DISPOSITIVI MEDICI PER U.O.C. UROLOGIA ED UROGINECOLOGIA - 925"/>
        <s v="DISPOSITIVI MEDICI PER UTENTI SUL TERRITORIO - 708"/>
        <s v="DISPOSITIVI MEDICI SPECIFICI PER U.O. STERILITA' DI COPPIA - 701"/>
        <s v="DISPOSITIVI MEDICI SPECIFICI PER U.O. STERILITA' DI COPPIA - 703"/>
        <s v="DISPOSITIVI MEDICI SPECIFICI PER U.O. STERILITA' DI COPPIA - 925"/>
        <s v="dispositivi medico diagnostici in vitro e strumentazione in locazione per l’estrazione del DNA occorrenti alle SS.CC. Analisi Chimico Cliniche e Microbiologia e Servizio di Immunoematolo - 701"/>
        <s v="dispositivi medico diagnostici in vitro occorrenti alla S.C. Microbiologia e Virologia - 701"/>
        <s v="dispositivi medico diagnostici in vitro per l'esecuzione di esami di microbiologia, per l'esecuzione di anticorpi anti-epatite E (HEV) IgG ed IgM, per la decontaminazione dei campioni di - 701"/>
        <s v="dispositivi medico diagnostici in vitro per test di sierologia dell'infezione da HIV, HCV, HBV, Treponema ad uso diagnostico e ad uso di validazione di donatori di sangue di organi e/o t - 701"/>
        <s v="Dispositivi monouso per ostetricia e ginecologia con apparecchiature in comodato d'uso gratuito (tipo Sistema Versapoint - Versascope) - 701"/>
        <s v="Dispositivi monouso per ostetricia e ginecologia con apparecchiature in comodato d'uso gratuito (tipo Sistema Versapoint - Versascope) - 703"/>
        <s v="Dispositivi monouso per ostetricia e ginecologia con apparecchiature in comodato d'uso gratuito (tipo Sistema Versapoint - Versascope) - 706"/>
        <s v="Dispositivi monouso per ostetricia e ginecologia con apparecchiature in comodato d'uso gratuito (tipo Sistema Versapoint - Versascope) - 707"/>
        <s v="Dispositivi monouso per ostetricia e ginecologia con apparecchiature in comodato d'uso gratuito (tipo Sistema Versapoint - Versascope) - 709"/>
        <s v="Dispositivi monouso per ostetricia e ginecologia con apparecchiature in comodato d'uso gratuito (tipo Sistema Versapoint - Versascope) - 925"/>
        <s v="DISPOSITIVI MONOUSO PER ULTRACISION - 703"/>
        <s v="dispositivi monouso per videolaparoscopia - 701"/>
        <s v="DISPOSITIVI PER ANESTESIA E RIANIMAZIONE A CARATTERE DI UNICITA' - 925"/>
        <s v="DISPOSITIVI PER APPARATO CARDIOCIRCOLATORIO - 703"/>
        <s v="Dispositivi per apparato respiratorio ed anestesia - 704"/>
        <s v="Dispositivi per apparecchiatura Sonosurg in regime di esclusività - 702"/>
        <s v="Dispositivi per apparecchiatura Sonosurg in regime di esclusività - 703"/>
        <s v="dispositivi per aritmologia interventistica (pacemaker) elettrocateteri - 701"/>
        <s v="DISPOSITIVI PER ASPIRAZIONE CHIRURGICA_x000d__x000a_rotoli, tubi connettori per aspiratore non sterili _x000d__x000a_tubi connettori sterili_x000d__x000a_cannule Yankauer - cannule punta piatta_x000d__x000a__x000d__x000a_DISPOSITIVI PER INFUSIONE - 701"/>
        <s v="DISPOSITIVI PER ASPIRAZIONE CHIRURGICA_x000d__x000a_rotoli, tubi connettori per aspiratore non sterili _x000d__x000a_tubi connettori sterili_x000d__x000a_cannule Yankauer - cannule punta piatta_x000d__x000a__x000d__x000a_DISPOSITIVI PER INFUSIONE - 702"/>
        <s v="DISPOSITIVI PER ASPIRAZIONE CHIRURGICA_x000d__x000a_rotoli, tubi connettori per aspiratore non sterili _x000d__x000a_tubi connettori sterili_x000d__x000a_cannule Yankauer - cannule punta piatta_x000d__x000a__x000d__x000a_DISPOSITIVI PER INFUSIONE - 705"/>
        <s v="DISPOSITIVI PER ASPIRAZIONE CHIRURGICA_x000d__x000a_rotoli, tubi connettori per aspiratore non sterili _x000d__x000a_tubi connettori sterili_x000d__x000a_cannule Yankauer - cannule punta piatta_x000d__x000a__x000d__x000a_DISPOSITIVI PER INFUSIONE - 707"/>
        <s v="DISPOSITIVI PER ASPIRAZIONE CHIRURGICA_x000d__x000a_rotoli, tubi connettori per aspiratore non sterili _x000d__x000a_tubi connettori sterili_x000d__x000a_cannule Yankauer - cannule punta piatta_x000d__x000a__x000d__x000a_DISPOSITIVI PER INFUSIONE - 922"/>
        <s v="DISPOSITIVI PER ASPIRAZIONE CHIRURGICA_x000d__x000a_rotoli, tubi connettori per aspiratore non sterili _x000d__x000a_tubi connettori sterili_x000d__x000a_cannule Yankauer - cannule punta piatta_x000d__x000a__x000d__x000a_DISPOSITIVI PER INFUSIONE - 923"/>
        <s v="DISPOSITIVI PER ASPIRAZIONE CHIRURGICA_x000d__x000a_rotoli, tubi connettori per aspiratore non sterili _x000d__x000a_tubi connettori sterili_x000d__x000a_cannule Yankauer - cannule punta piatta_x000d__x000a__x000d__x000a_DISPOSITIVI PER INFUSIONE - 925"/>
        <s v="DISPOSITIVI PER ASSISTENZA RESPIRATORIA - 706"/>
        <s v="Dispositivi per assistenza respiratoria - 708"/>
        <s v="DISPOSITIVI PER CHIRURGIA E GASTROENTEROLOGIA (ES. SONDE NASOGASTRICHE ETC) - 925"/>
        <s v="dispositivi per chirurgia maxillo facciale - 701"/>
        <s v="dispositivi per elettrofisiologia elettrocateteri per ablazione - 701"/>
        <s v="Dispositivi per endoscopia digestiva - 701"/>
        <s v="DISPOSITIVI PER IL MONITORAGGIO PRESSORIO ED EMODINAMICO INVASIVO - 706"/>
        <s v="DISPOSITIVI PER IL MONITORAGGIO PRESSORIO ED EMODINAMICO INVASIVO - 922"/>
        <s v="DISPOSITIVI PER IL MONITORAGGIO PRESSORIO ED EMODINAMICO INVASIVO - 925"/>
        <s v="dispositivi per infusione microinfusori CADD da utilizzare con pompe CADD di proprietà dell'azienda e in uso gratuito - 701"/>
        <s v="dispositivi per la chirurgia della grande obesita'  BENDAGGI GASTRICI REGOLABILI e aghi di Huber - 925"/>
        <s v="dispositivi per la raccolta, inoculazione e semina di campioni liquidi in generale  - 701"/>
        <s v="DISPOSITIVI PER LAPAROSCOPIA - 706"/>
        <s v="Dispositivi per medicazioni speciali - 704"/>
        <s v="dispositivi per misurazione diuresi oraria con sacche urina e sacche urina a circuito chiuso - 701"/>
        <s v="DISPOSITIVI PER NEUROSTIMOLAZIONE PROFONDA - 702"/>
        <s v="DISPOSITIVI PER OCULISTICA - 925"/>
        <s v="Dispositivi per oculistica  IN ARCA - 707"/>
        <s v="DISPOSITIVI PER ORTOPEDIA - 925"/>
        <s v="DISPOSITIVI PER ORTOPEDIA E TRAUMATOLOGIA A CARATTERE DI UNICITA' (STRYKER, MIDA OSPEDALIERA, ORTHO FIX ETC) - 925"/>
        <s v="DISPOSITIVI PER OSTETRICIA E GINECOLOGIA - 701"/>
        <s v="DISPOSITIVI PER OSTETRICIA E GINECOLOGIA - 702"/>
        <s v="DISPOSITIVI PER OSTETRICIA E GINECOLOGIA - 705"/>
        <s v="DISPOSITIVI PER OSTETRICIA E GINECOLOGIA - 706"/>
        <s v="DISPOSITIVI PER OSTETRICIA E GINECOLOGIA - 925"/>
        <s v="Dispositivi per protezione individuale (dpi) - 701"/>
        <s v="Dispositivi per protezione individuale (dpi) - 702"/>
        <s v="Dispositivi per protezione individuale (dpi) - 703"/>
        <s v="Dispositivi per protezione individuale (dpi) - 705"/>
        <s v="Dispositivi per protezione individuale (dpi) - 706"/>
        <s v="Dispositivi per protezione individuale (dpi) - 707"/>
        <s v="Dispositivi per protezione individuale (dpi) - 708"/>
        <s v="Dispositivi per protezione individuale (dpi) - 709"/>
        <s v="Dispositivi per protezione individuale (dpi) - 922"/>
        <s v="Dispositivi per protezione individuale (dpi) - 925"/>
        <s v="DISPOSITIVI PER RACCOLTA CELLULE STAMINALI - 706"/>
        <s v="DISPOSITIVI PER SERVOASSISTENZA RESPIRATORIA - 925"/>
        <s v="dispositivi per servoassitenza respiratoria - 701"/>
        <s v="dispositivi per sterilizzazione - 701"/>
        <s v="DISPOSITIVI PER STOMIA - 925"/>
        <s v="dispositivi per tecnica mini invasiva per la dilatazione dei seni paranasali per la S.C. Otorinolaringoiatria - 701"/>
        <s v="dispositivi per terapia del dolore - 703"/>
        <s v="Dispositivi per tracheo e set tracheostomia e maschere laringee - 701"/>
        <s v="DISPOSITIVI PER UROLOGIA - 925"/>
        <s v="DISPOSITIVI PER VIDEOLAPAROSCOPIA PER FATEBENEFRATELLI E BUZZI - 703"/>
        <s v="DISPOSITIVI PER VIDEOLAPAROSCOPIA PER OSPEDALE SACCO e FBF - 703"/>
        <s v="Dispositivi sovraglottidei I-gel  - 702"/>
        <s v="Dispositivi suturatrici - 704"/>
        <s v="Dispositivi urogenitali (dispositivi monouso per Ostetricia e Ginecologia) IN ARCA - 707"/>
        <s v="dispostivi medico diagnostici in vitro occorrenti al Dipartimento di Medicina di Laboratorio per l'esecuzione dei cicli termici necessari al processo di amplificazione enzimatica del DNA - 701"/>
        <s v="DISTRIBUTORI AUTOMATICI DI BEVANDE - 706"/>
        <s v="DOTAZIONE ATTREZZATURE INFORMATICHE PER AULE FORMAZIONE VIALE MONZA (VIDEO PROIETTORI - TELI - MAXI SCHERMI - LAVAGNE LIM ETC…) - 991"/>
        <s v="DRENAGGI CHIRURGICI - 703"/>
        <s v="DRENAGGIO TORACICO TOPAX - 925"/>
        <s v="ECOGRAFO - 925"/>
        <s v="ECOGRAFO DI ALTA FASCIA CON SONDA CONVEX MULTIFREQUENZA CON KIT BIOPTICI PIU SONDA LINEARE AD ALTA FREQUENZA - 925"/>
        <s v="ECOGRAFO DIGITALE CON MODULO VASCOLARE - 925"/>
        <s v="ECOGRAFO MULTIFUNZIONE DI FASCIA MEDIO ALTA - 925"/>
        <s v="Elettrobisturi - 708"/>
        <s v="elettrodi bipolari - 703"/>
        <s v="Elettrodi e placche multifunzione m/uso adulti e pediatrici per defibrillatori - 701"/>
        <s v="Elettrodi e placche multifunzione m/uso adulti e pediatrici per defibrillatori - 707"/>
        <s v="Elettrodi e placche multifunzione m/uso adulti e pediatrici per defibrillatori - 708"/>
        <s v="elettrodi intracerebrali per stereo SEEG ed accessori occorrenti alla S.C. di chirurgia dell'epilessia - 701"/>
        <s v="ELETTRODI MONOUSO PER ECG E MONITORAGGIO CARDIACO PEDIATRICI E NEONATALI originali ambu - 703"/>
        <s v="ELETTRODI MONOUSO PER ECG E MONITORAGGIO CARDIACO PEDIATRICI E NEONATALI originali ambu - 706"/>
        <s v="ELETTRODI MONOUSO PER ECG E MONITORAGGIO CARDIACO PEDIATRICI E NEONATALI originali ambu - 709"/>
        <s v="ELETTRODI MONOUSO PER ECG E MONITORAGGIO CARDIACO PEDIATRICI E NEONATALI originali ambu - 925"/>
        <s v="Elettrodi per monitoraggio ECG - EEG -EMG - 701"/>
        <s v="Elettrodi per monitoraggio ECG - EEG -EMG - 706"/>
        <s v="Elettrodi per monitoraggio ECG - EEG -EMG - 707"/>
        <s v="Elettrodi per monitoraggio ECG - EEG -EMG - 708"/>
        <s v="Elettrodi per monitoraggio ECG - EEG -EMG - 923"/>
        <s v="Elettrodi per monitoraggio ECG - EEG -EMG - 925"/>
        <s v="Emogasanalisi - 708"/>
        <s v="emostatici, sigillanti chirurgici e lubrificanti per uso medicale - 701"/>
        <s v="Endoprotesi addominali e toraciche - 701"/>
        <s v="ENDOPROTESI CARDIOVASCOLARI - 703"/>
        <s v="ENDOPROTESI PER LA RIPARAZIONE ENDOVASCOLARI - 925"/>
        <s v="energia elettrica - 701"/>
        <s v="ENTEROSCOPIO DOPPIO PALLONE - 706"/>
        <s v="ESAMI VIROLOGICI E SU LIQUIDI E SUBSTRATI BIOLOGICI X RICERCA SOSTANZE STUPEFACENTI - 708"/>
        <s v="ESPANSIONE DI 12.000  DISCHI, 300 GB AGGIUNTIVI PER SISTEMI SERVER - 925"/>
        <s v="ESPANSORI E PROTESI MAMMARIE - 925"/>
        <s v="Estratti allergenici - 708"/>
        <s v="ETICHETTE VARIE - 706"/>
        <s v="ETICHETTE VARIE - 707"/>
        <s v="Evoluzione piattaforma Rfid Emofid - 922"/>
        <s v="Facoemulsificatore e materiale di consumo - 703"/>
        <s v="Facoemulsificatore e materiale di consumo - 708"/>
        <s v="FACOEMULSIFICAZIONE E VITRECTOMIA - 705"/>
        <s v="FACOEMULSIFICAZIONE E VITRECTOMIA - 706"/>
        <s v="FARMACI - 925"/>
        <s v="Farmaci - Specialità Olysio - 708"/>
        <s v="FARMACI BIOLOGICI - 703"/>
        <s v="Farmaci biologici - 923"/>
        <s v="FARMACI BIOLOGICI - 925"/>
        <s v="Farmaci da grossista - 923"/>
        <s v="FARMACI DI IMPORTAZIONE - 925"/>
        <s v="Farmaci esclusivi - 708"/>
        <s v="FARMACI ESCLUSIVI - 925"/>
        <s v="Farmaci esteri - 923"/>
        <s v="Farmaci Exviera e Viekirax - 708"/>
        <s v="farmaci fuori gara Brescia - 701"/>
        <s v="farmaci HCV - 701"/>
        <s v="FARMACI HCV - 925"/>
        <s v="FARMACI HCV EXVIERA e VIEKIRAX - 701"/>
        <s v="FARMACI HCV EXVIERA e VIEKIRAX - 702"/>
        <s v="FARMACI HCV EXVIERA e VIEKIRAX - 703"/>
        <s v="FARMACI HCV EXVIERA e VIEKIRAX - 706"/>
        <s v="FARMACI HCV EXVIERA e VIEKIRAX - 708"/>
        <s v="FARMACI HCV EXVIERA e VIEKIRAX - 925"/>
        <s v="FARMACI VARI - 708"/>
        <s v="farmaci vari - 923"/>
        <s v="FARMACI VARI (ex gara ICP per SACCO, BUZZI e FBF) - 703"/>
        <s v="farmaci vari e farmaci PHT (ex gare ASL MI 2) - 703"/>
        <s v="FARMACI VARI PHT1 - 708"/>
        <s v="FARMACO ALCOVER - 708"/>
        <s v="Farmaco biologico Epoetina - 708"/>
        <s v="FARMACO CARIPUL - 708"/>
        <s v="Farmaco Daklinza - 708"/>
        <s v="FARMACO ECULIZUMAB - 925"/>
        <s v="FARMACO EMODERIVATO WILFACTIN - 708"/>
        <s v="Farmaco esclusivo Lemtrada - 923"/>
        <s v="Farmaco esclusivo Plegridy - 923"/>
        <s v="Farmaco esclusivo Translarna - 923"/>
        <s v="Farmaco esclusivo Zavesca - 923"/>
        <s v="Farmaco Harvoni - 708"/>
        <s v="Farmaco Livopan con noleggio di sistema Livomed per la somministrazione - 708"/>
        <s v="Farmaco Livopan con noleggio di sistema Livomed per la somministrazione - 925"/>
        <s v="FARMACO MABTHERA - 925"/>
        <s v="FARMACO NIVOLUMAB - 925"/>
        <s v="farmaco Opdivo (principio attivo Nivolumab) - 703"/>
        <s v="FARMACO ORIGINATOR INFLIXIMAB - 925"/>
        <s v="FARMACO PIRFEMIDONE - 925"/>
        <s v="FARMACO SCENESSE - 925"/>
        <s v="Farmaco Translarna centro NEMO - 701"/>
        <s v="Fibroscan - 922"/>
        <s v="FIBROSCOPI PER INTUBAZIONE - 706"/>
        <s v="FILI DI SUTURA - 702"/>
        <s v="FILI DI SUTURA - 925"/>
        <s v="filtri per dialisi a carattere di unicità originali KAWASUMI E TARAY - 703"/>
        <s v="filtri per dialisi a carattere di unicità originali KAWASUMI E TARAY - 925"/>
        <s v="fonritura di aghi, siringhe e tamponi - 703"/>
        <s v="Forbitura di dispositivi medici per assistenza respiratoria in arca - 707"/>
        <s v="Fornitura  di materiale consumo per apparecchiatura polisonnografia - 707"/>
        <s v="fornitura  in service di 1 sistema Neogalileo ASSISTENZA per l'esecuzione di prestazioni immunoematologiche di II° livello  - 925"/>
        <s v="Fornitura 3 strumenti Cusa e relativi kit monouso - 922"/>
        <s v="fornitura accessori monouso per pompe a siringa e pompe cadd - 701"/>
        <s v="fornitura accessori monouso per pompe a siringa e pompe cadd - 703"/>
        <s v="Fornitura aghi e siringhe - 923"/>
        <s v="Fornitura aghi Huber/Gripper a due vie - 922"/>
        <s v="FORNITURA ALIMENTI PER NUTRIZIONE ARTIFICIALE ENTERALE DOMICILIARE - 708"/>
        <s v="FORNITURA ANNUALE DI REAGENTI E DIAGNOSTICI VARI DESTINATI ALL’U.O.C. DI MICROBIOLOGIA - 705"/>
        <s v="FORNITURA ANTISETTICI E DISINFETTANTI - 702"/>
        <s v="FORNITURA ANTISETTICI E DISINFETTANTI (NON PRESENTI NELLA CONVENZIONE ARCA IN VIGORE) - 702"/>
        <s v="FORNITURA ANTISETTIVI E DISINFETTANTI - 702"/>
        <s v="FORNITURA APPARECCHIATURE PER CONSERVAZIONE SOTTOVUOTO DI CAMPIONI CHIRURGICI E RELATIVI CONSUMABILI - 703"/>
        <s v="FORNITURA APPARECCHIATURE PER CONSERVAZIONE SOTTOVUOTO DI CAMPIONI CHIRURGICI E RELATIVI CONSUMABILI - 705"/>
        <s v="FORNITURA APPARECCHIATURE PER CONSERVAZIONE SOTTOVUOTO DI CAMPIONI CHIRURGICI E RELATIVI CONSUMABILI - 706"/>
        <s v="FORNITURA APPARECCHIATURE PER CONSERVAZIONE SOTTOVUOTO DI CAMPIONI CHIRURGICI E RELATIVI CONSUMABILI - 711"/>
        <s v="FORNITURA APPARECCHIATURE PER CONSERVAZIONE SOTTOVUOTO DI CAMPIONI CHIRURGICI E RELATIVI CONSUMABILI - 715"/>
        <s v="Fornitura ausile per incontinenti - 922"/>
        <s v="FORNITURA BIENNALE DI DISPOSITIVI MEDICI ESCLUSIVI X CHIRURGIA VASCOLARE - 705"/>
        <s v="FORNITURA BIENNALE DI DISPOSITIVI MEDICI ESCLUSIVI X EMODINAMICA CARDIOLOGIA - 705"/>
        <s v="fornitura biennale di medicazione avanzate - 705"/>
        <s v="fornitura biennale di medicazione avanzate &quot;esclusive&quot; - 705"/>
        <s v="FORNITURA BIENNALE DI PRODOTTI GALENICI - 705"/>
        <s v="fornitura biennale di stent coronarici x emodinamica (capofila AO Como) - 705"/>
        <s v="FORNITURA BIENNALE PELLICOLE X STAMPANTI LASER A SECCO DI PROD. CARESTREAM H. - 705"/>
        <s v="FORNITURA CINTURE ADDOMINALI E PELVICHE - 702"/>
        <s v="Fornitura clip endoscopiche - 922"/>
        <s v="FORNITURA CONSUMABILI PER STAMPANTI_ TONER IN ARCA - 707"/>
        <s v="Fornitura corrente elettrica - 922"/>
        <s v="FORNITURA CUSTOM PACKS CATARATTA - 705"/>
        <s v="fornitura del reagente GENEQUALITY CARL MUTATION per Laboratorio Analisi - 705"/>
        <s v="FORNITURA DI  SISTEMA PER EMOGASANALISI (capofila COMO) - 705"/>
        <s v="FORNITURA DI AGHI E SIRINGHE IN ARCA - 707"/>
        <s v="Fornitura di aghi speciali - 701"/>
        <s v="Fornitura di aghi speciali - 702"/>
        <s v="Fornitura di aghi speciali - 703"/>
        <s v="Fornitura di aghi speciali - 704"/>
        <s v="Fornitura di aghi speciali - 706"/>
        <s v="Fornitura di aghi speciali - 922"/>
        <s v="Fornitura di aghi speciali - 925"/>
        <s v="FORNITURA DI ALCOLI ETERI E MATERIE PRIME - 702"/>
        <s v="FORNITURA DI ALCOLI ETERI E MATERIE PRIME - 705"/>
        <s v="FORNITURA DI ALCOLI ETERI E MATERIE PRIME - 706"/>
        <s v="FORNITURA DI ANOSCOPI E GEL LUBRIFICANTI - 709"/>
        <s v="FORNITURA DI ANTISETTICI E DISINFETTANTI IN ARCA - 707"/>
        <s v="FORNITURA DI AUSILI MONOUSO PER INCONTINENZA - 925"/>
        <s v="Fornitura di ausili per incontinenza ARCA - 707"/>
        <s v="Fornitura di buoni pasto  - consip - 707"/>
        <s v="Fornitura di cancelleria tradizionle ed ecologica - CONSIP - 707"/>
        <s v="Fornitura di capsule per gastroenterologia - 708"/>
        <s v="fornitura di capsule per grastoenterologia (capsule given) - 701"/>
        <s v="fornitura di capsule per grastoenterologia (capsule given) - 702"/>
        <s v="fornitura di capsule per grastoenterologia (capsule given) - 703"/>
        <s v="fornitura di capsule per grastoenterologia (capsule given) - 706"/>
        <s v="fornitura di capsule per grastoenterologia (capsule given) - 707"/>
        <s v="fornitura di capsule per grastoenterologia (capsule given) - 708"/>
        <s v="fornitura di capsule per grastoenterologia (capsule given) - 709"/>
        <s v="fornitura di capsule per grastoenterologia (capsule given) - 925"/>
        <s v="FORNITURA DI CARBURANTE - 709"/>
        <s v="FORNITURA DI CARTA CONFEZIONATA IN RISME - 925"/>
        <s v="Fornitura di carta in risme - ARCA - 707"/>
        <s v="Fornitura di carte carburante - consip - 707"/>
        <s v="fornitura di cartucce e toner per stampanti e fotocopiatrici - 705"/>
        <s v="FORNITURA DI CATETERI DIVERSI E SISTEMI TOTALMENTE IMPIANTABILI - 925"/>
        <s v="FORNITURA DI CATETERI VENOSI CON TECNOLOGIA GROSHONG - 705"/>
        <s v="FORNITURA DI CATETERI VENOSI CON TECNOLOGIA GROSHONG - 708"/>
        <s v="FORNITURA DI CATETERI VENOSI CON TECNOLOGIA GROSHONG - 922"/>
        <s v="FORNITURA DI CATETERI VENOSI CON TECNOLOGIA GROSHONG - 925"/>
        <s v="Fornitura di Cd-R e dvd medicali per radiodiagnostica - 708"/>
        <s v="FORNITURA DI COLLE CHIRURGICHE ED EMOSTATICI DIVERSI - 701"/>
        <s v="FORNITURA DI COLLE CHIRURGICHE ED EMOSTATICI DIVERSI - 702"/>
        <s v="FORNITURA DI COLLE CHIRURGICHE ED EMOSTATICI DIVERSI - 703"/>
        <s v="FORNITURA DI COLLE CHIRURGICHE ED EMOSTATICI DIVERSI - 706"/>
        <s v="FORNITURA DI COLLE CHIRURGICHE ED EMOSTATICI DIVERSI - 707"/>
        <s v="FORNITURA DI COLLE CHIRURGICHE ED EMOSTATICI DIVERSI - 708"/>
        <s v="FORNITURA DI COLLE CHIRURGICHE ED EMOSTATICI DIVERSI - 716"/>
        <s v="FORNITURA DI COLLE CHIRURGICHE ED EMOSTATICI DIVERSI - 717"/>
        <s v="FORNITURA DI COLLE CHIRURGICHE ED EMOSTATICI DIVERSI - 727"/>
        <s v="FORNITURA DI COLLE CHIRURGICHE ED EMOSTATICI DIVERSI - 922"/>
        <s v="FORNITURA DI COLLE CHIRURGICHE ED EMOSTATICI DIVERSI - 925"/>
        <s v="Fornitura di contenitori per campioni istologici - 703"/>
        <s v="Fornitura di contenitori per campioni istologici - 705"/>
        <s v="Fornitura di contenitori per campioni istologici - 706"/>
        <s v="Fornitura di contenitori per campioni istologici - 707"/>
        <s v="Fornitura di contenitori per campioni istologici - 708"/>
        <s v="Fornitura di contenitori per campioni istologici - 710"/>
        <s v="Fornitura di contenitori per campioni istologici - 712"/>
        <s v="Fornitura di contenitori per campioni istologici - 713"/>
        <s v="Fornitura di contenitori per campioni istologici - 715"/>
        <s v="Fornitura di contenitori per campioni istologici - 922"/>
        <s v="FORNITURA DI CONTENITORI PER LA GESTIONE IN SICUREZZA DEL CAMPIONE BIOTICO - 925"/>
        <s v="fornitura di costum pack e set ivt per oculistica - ARCA - 707"/>
        <s v="FORNITURA DI DERRATE ALIMENTARI - 709"/>
        <s v="Fornitura di detergenti per apparecchiature di sterilizzazione - 701"/>
        <s v="Fornitura di detergenti per apparecchiature di sterilizzazione - 703"/>
        <s v="Fornitura di detergenti per apparecchiature di sterilizzazione - 706"/>
        <s v="Fornitura di detergenti per apparecchiature di sterilizzazione - 707"/>
        <s v="Fornitura di detergenti per apparecchiature di sterilizzazione - 923"/>
        <s v="Fornitura di detergenti per apparecchiature di sterilizzazione - 925"/>
        <s v="FORNITURA DI DISPOSITIVI MEDICI DEDICATI ALL'UTILIZZO DI INIETTORI TAC ULRICH - 709"/>
        <s v="FORNITURA DI DISPOSITIVI MEDICI DEDICATI LINEA GYNECARE - 709"/>
        <s v="FORNITURA DI DISPOSITIVI MEDICI DEDICATI LINEA GYNECARE - 718"/>
        <s v="FORNITURA DI DISPOSITIVI MEDICI PER L'INCONTINENZA URINARIA FEMMINILE DA SFORZO - 709"/>
        <s v="FORNITURA DI DISPOSITIVI MEDICI PER NEUROSTIMOLAZIONE, TERMORIZOTEMIA E RADIOFREQUENZA - 705"/>
        <s v="fornitura di dispositivi medici vari &quot;esclusivi&quot; per Cardiochirurgi - 705"/>
        <s v="fornitura di dispositivi medici vari per Cardiochirurgia NON in Convenzione ARCA in quanto non aggiudicat - 705"/>
        <s v="FORNITURA DI DISPOSITIVI PER APPARATO RESPIRATORIO E ANESTESIA - 709"/>
        <s v="Fornitura di dispositivi per aspirazione chirurgica - 708"/>
        <s v="FORNITURA DI DISPOSITIVI PER CHIRURGIA E GASTROENTEROLOGIA - 925"/>
        <s v="FORNITURA DI DISPOSITIVI PER EMATOLOGIA ED EMOTRASFUSIONE - 709"/>
        <s v="FORNITURA DI DISPOSITIVI PER SCIALOENDOSCOPIA - 925"/>
        <s v="Fornitura di elettrodi neurologici - 707"/>
        <s v="FORNITURA DI ESTRATTI ALLERGENICI PER TERAPIA IPOSENSIBILIZZANTE SPECIFICA - 705"/>
        <s v="fornitura di estrattori di muco a doppia camera - 707"/>
        <s v="Fornitura di farmaci - tutti gli atc - ARCA - 707"/>
        <s v="Fornitura di ferri monouso - 922"/>
        <s v="Fornitura di fibre laser - 707"/>
        <s v="FORNITURA DI FILTRI PER IMPIANTI DI AERAZIONE - 709"/>
        <s v="FORNITURA DI GAS MEDICALI - 925"/>
        <s v="fornitura di generatori di Tecnezio 99M a secco e ad umido - 925"/>
        <s v="Fornitura di guanti - ARCA - 707"/>
        <s v="FORNITURA DI GUANTI MONOUSO - 703"/>
        <s v="FORNITURA DI GUANTI SANITARI - 709"/>
        <s v="FORNITURA DI HARDWARE E SOFTWARE PER LA MANUTENZIONE E L'AGGIORNAMENTO TECNOLOGICO DEI SISTEMI DELLA FONDAZIONE - 925"/>
        <s v="fornitura di impianti cocleari per UOC Audiologia - 703"/>
        <s v="fornitura di impianti cocleari per UOC Audiologia - 705"/>
        <s v="fornitura di impianti cocleari per UOC Audiologia - 707"/>
        <s v="fornitura di impianti cocleari per UOC Audiologia - 925"/>
        <s v="FORNITURA DI IMPIANTI ENDOSSEI - 705"/>
        <s v="FORNITURA DI INTEGRATORI CHIMICI PER PROCESSI DI STERILIZZAZIONE - 925"/>
        <s v="fornitura di kit diagnostici in vitro per esecuzione test genotipo di restistenza a farmaci antiretrovirali del virus HIV su analizzatori ABI PRISM 3130 XL - 702"/>
        <s v="fornitura di kit diagnostici in vitro per esecuzione test genotipo di restistenza a farmaci antiretrovirali del virus HIV su analizzatori ABI PRISM 3130 XL - 703"/>
        <s v="FORNITURA DI KIT RADIOIMMUNOLOGICO GLUCAGONE - 925"/>
        <s v="Fornitura di kit spinale per cateterismo venoso e locoregionale - ARCA - 707"/>
        <s v="Fornitura di lame monouso - 708"/>
        <s v="FORNITURA DI LAME MONOUSO ROTANTI, COMPRENSIVA DI RASOI ELETTRICI, PER TRICOTOMIA - 702"/>
        <s v="Fornitura di lenti intraoculari - ARCA - 707"/>
        <s v="FORNITURA DI LENTI IOL- AQ - 705"/>
        <s v="fornitura di manopole saponate e spazzolini a secco - 703"/>
        <s v="fornitura di manopole saponate e spazzolini a secco - 707"/>
        <s v="fornitura di manopole saponate e spazzolini a secco - 708"/>
        <s v="fornitura di manopole saponate e spazzolini a secco - 922"/>
        <s v="fornitura di manopole saponate e spazzolini a secco - 923"/>
        <s v="FORNITURA DI MANUFATTI ORTODONTICI E PROTESI ODONTOIATRICHE - 702"/>
        <s v="FORNITURA DI MANUFATTI ORTODONTICI E PROTESI ODONTOIATRICHE - 706"/>
        <s v="FORNITURA DI MANUFATTI ORTODONTICI E PROTESI ODONTOIATRICHE - 707"/>
        <s v="FORNITURA DI MANUFATTI ORTODONTICI E PROTESI ODONTOIATRICHE - 708"/>
        <s v="FORNITURA DI MANUFATTI ORTODONTICI E PROTESI ODONTOIATRICHE - 709"/>
        <s v="FORNITURA DI MANUFATTI ORTODONTICI E PROTESI ODONTOIATRICHE - 716"/>
        <s v="FORNITURA DI MANUFATTI ORTODONTICI E PROTESI ODONTOIATRICHE - 718"/>
        <s v="FORNITURA DI MANUFATTI ORTODONTICI E PROTESI ODONTOIATRICHE - 719"/>
        <s v="FORNITURA DI MASCHERE LARINGEE - DITTA SABAI - 709"/>
        <s v="FORNITURA DI MATERIALE DEDICATO ALL'UTILIZZO DI INIETTORI TAC ULRICH - 315"/>
        <s v="FORNITURA DI MATERIALE DEDICATO ALL'UTILIZZO DI INIETTORI TAC ULRICH - 709"/>
        <s v="FORNITURA DI MATERIALE DI CONSUMO DEDICATO ALL'UTILIZZO DI DISTEMI LIGASURE - 315"/>
        <s v="FORNITURA DI MATERIALE DI CONSUMO DEDICATO ALL'UTILIZZO DI DISTEMI LIGASURE - 709"/>
        <s v="FORNITURA DI MATERIALE DI CONSUMO DEDICATO ALL'UTILIZZO DI DISTEMI LIGASURE - 727"/>
        <s v="FORNITURA DI MATERIALE DI CONSUMO DEDICATO ALL'UTILIZZO DI SISTEMI LIGASURE - 709"/>
        <s v="fornitura di materiale di consumo odontoiatrico - 702"/>
        <s v="fornitura di materiale di consumo odontoiatrico - 703"/>
        <s v="fornitura di materiale di consumo odontoiatrico - 705"/>
        <s v="fornitura di materiale di consumo odontoiatrico - 706"/>
        <s v="fornitura di materiale di consumo odontoiatrico - 707"/>
        <s v="fornitura di materiale di consumo odontoiatrico - 708"/>
        <s v="fornitura di materiale di consumo odontoiatrico - 925"/>
        <s v="FORNITURA DI MATERIALE DI CONSUMO PER APPARECCHIATURE PER AUTOTRASFUSIONE/EMORECUPERO  E POMPE CENTRIFUGHE ORIGINALI SORN - 702"/>
        <s v="FORNITURA DI MATERIALE DI CONSUMO PER APPARECCHIATURE PER AUTOTRASFUSIONE/EMORECUPERO  E POMPE CENTRIFUGHE ORIGINALI SORN - 703"/>
        <s v="FORNITURA DI MATERIALE DI CONSUMO PER APPARECCHIATURE PER AUTOTRASFUSIONE/EMORECUPERO  E POMPE CENTRIFUGHE ORIGINALI SORN - 925"/>
        <s v="Fornitura di materiale di consumo per assistenza motorizzata per artroscopia Storz - 701"/>
        <s v="Fornitura di materiale di consumo per assistenza motorizzata per artroscopia Storz - 706"/>
        <s v="Fornitura di materiale di consumo per assistenza motorizzata per artroscopia Storz - 708"/>
        <s v="FORNITURA DI MATERIALE DI CONSUMO PER EMODINAMICA - 707"/>
        <s v="FORNITURA DI MATERIALE DI CONSUMO PER EMODINAMICA - 709"/>
        <s v="FORNITURA DI MATERIALE DI CONSUMO PER EMODINAMICA - 925"/>
        <s v="fornitura di materiale di consumo per extracorporea ECMO - 701"/>
        <s v="fornitura di materiale di consumo per extracorporea ECMO - 703"/>
        <s v="fornitura di materiale di consumo per extracorporea ECMO - 925"/>
        <s v="Fornitura di materiale di elettrochirurgia (PIASTRE VALLEYLAB- LIGASURE E GYRUS)  IN ARCA - 707"/>
        <s v="Fornitura di materiale elettrico - 708"/>
        <s v="Fornitura di materiale elettrico per officine interne - 922"/>
        <s v="FORNITURA DI MATERIALE MONOUSO CON SERVICE DI OSSIMETRO CEREBRALE - 709"/>
        <s v="Fornitura di materiale per chirurgia mini invasiva - 922"/>
        <s v="Fornitura di materiale per la pulizia e l'igiene - 707"/>
        <s v="Fornitura di materiale per la pulizia e l'igiene - 925"/>
        <s v="Fornitura di materiale per sterilizzazione in arca - 707"/>
        <s v="Fornitura di materiale protesico, accessorio e osteosintesi - 704"/>
        <s v="Fornitura di materile di sterilizzazione FUORI ARCA - 701"/>
        <s v="Fornitura di materile di sterilizzazione FUORI ARCA - 707"/>
        <s v="Fornitura di materile di sterilizzazione FUORI ARCA - 709"/>
        <s v="Fornitura di materile di sterilizzazione FUORI ARCA - 925"/>
        <s v="FORNITURA DI MEDICAZIONI AVANZATE - 702"/>
        <s v="fornitura di medicazioni avanzate - 703"/>
        <s v="FORNITURA DI MEDICAZIONI AVANZATE MEPILEX BORDER AG (esclusiva) - 705"/>
        <s v="fornitura di medicazioni e medicazioni speciali (capofila Varese) - 705"/>
        <s v="FORNITURA DI MEDICAZIONI SPECIALI - 709"/>
        <s v="FORNITURA DI MEDICAZIONI, BENDE, CEROTTI DI VARIE TIPOLOGIE - 925"/>
        <s v="FORNITURA DI N. 3 SISTEMI TRAPANI COMPLETI PER IL BLOCCO OPERATORIO - 709"/>
        <s v="FORNITURA DI PACE MAKER E DEFIBRILLATORI - 703"/>
        <s v="Fornitura di pacemaker e defibrillatori - ARCA - 707"/>
        <s v="FORNITURA DI PACEMAKERS E DEFIBRILLATORI - 925"/>
        <s v="FORNITURA DI PALLONI DA VALVULOPLASTICA AORTICA - 705"/>
        <s v="FORNITURA DI PALLONI DA VALVULOPLASTICA AORTICA - 707"/>
        <s v="FORNITURA DI PALLONI DA VALVULOPLASTICA AORTICA - 715"/>
        <s v="FORNITURA DI PANNELLI ERITROCITARI ALTERNATIVI PER RICERCA ED IDENTIFICAZIONE DI ANTICORPI ANTI-ERITROCITI - 705"/>
        <s v="FORNITURA DI PARAFARMACI - 708"/>
        <s v="Fornitura di particelle embolizzanti - 922"/>
        <s v="Fornitura di pile monouso e ricaricabili - 708"/>
        <s v="FORNITURA DI PIPETTE ORIGINALI MARCA EPPENDORF E GILSON - 703"/>
        <s v="Fornitura di pompe elastomeriche - 922"/>
        <s v="FORNITURA DI POMPE PCEA E RELATIVI DEFLUSSORI - 709"/>
        <s v="FORNITURA DI POMPE PER LA SOMMINISTRAZIONE DI FARMACI INFUSIONALI - 709"/>
        <s v="FORNITURA DI PRODOTTI AD USO LABORATORIO ED ANATOMIA PATOLOGICA - 709"/>
        <s v="FORNITURA DI PRODOTTI ESCLUSIVI OTTIX PLUS E OTTIX SHAPER, IN USO PRESSO LA S.C. DI ANATOMIA E ISTOLOGIA PATOLOGICA - 703"/>
        <s v="FORNITURA DI PRODOTTI PER LA NUTRIZIONE ARTIFICIALE DOMICILIARE - 709"/>
        <s v="FORNITURA DI PRODOTTI PER LAPAROSCOPIA - ESCLUSIVA - 707"/>
        <s v="FORNITURA DI PRODOTTI PER LAPAROSCOPIA - ESCLUSIVA - 709"/>
        <s v="FORNITURA DI PRODOTTI PER LAPAROSCOPIA - ESCLUSIVA - 925"/>
        <s v="FORNITURA DI PRODOTTI PER PULIZIA - 709"/>
        <s v="fornitura di protesi endovascolari - 705"/>
        <s v="FORNITURA DI PROTESI MAMMARIE E ESPANSORI TISSUTALI - 705"/>
        <s v="FORNITURA DI PROTESI VASCOLARI BIOLOGICHE E SINTETICHE - 709"/>
        <s v="FORNITURA DI PROTOSSIDO DI AZOTO E OSSIGENO - 925"/>
        <s v="fornitura di reagenti e materiale di consumo per esami di immunoistochimica - 703"/>
        <s v="fornitura di reagenti e materiale di consumo per esami di immunoistochimica - 922"/>
        <s v="FORNITURA DI REAGENTI E STRUMENTAZIONE PER ANALISI MICROBIOLOGICHE - 709"/>
        <s v="FORNITURA DI REAGENTI E STRUMENTAZIONE PER I TEST IGM ANTI CMV, IGM ANTI RUB E IGM ANTI TOXO &quot;MINIVIDAS&quot; - 925"/>
        <s v="FORNITURA DI REAGENTI NECESSARI AL SEQUENZIAMENTO DEGLI ACIDI NUCLEICI SECONDO METODO DI SANGER E DALL'ANALISI DEI FRAMMENTI - 925"/>
        <s v="FORNITURA DI REAGENTI NECESSARI PER RICERCA DI DELEZIONI E DUPLICAZIONI (MACRO RIARRANGIAMENTI E SISTEMA CUSTOMIZZABILE PER TARGET RESEQUENTING BASATO SU PCR) - 925"/>
        <s v="FORNITURA DI REAGENTI NECESSARI PER RICERCA RAPIDA ANEUPLOIDIE TAQ POLIMERASI - 925"/>
        <s v="FORNITURA DI REAGENTI NECESSARI PER: RICERCA DI MUTAZIONE, MACRO DELEZIONI/DUPLICAZIONI (CNV) NEL GENE CFTR UTILIZZANDO TECNOLOGIA NEXT GENERATION SEQUENCING - 925"/>
        <s v="FORNITURA DI REAGENTI PER ESAMI DI COAGULAZIONE SPECIALISTICA DI SECONDO LIVELLO PER LO STUDIO DEI MARCATORI DI ATTIVAZIONE DELLA COAGULAZIONE E DELLA FIBRINOLISI - 705"/>
        <s v="FORNITURA DI REAGENTI PER L'ESECUZIONE DI TEST DI BIOLOGIA MOLECOLARE DI GENETICA UMANA E MICROBIOLOGIA E RELATIVA STRUMENTAZIONE - 709"/>
        <s v="Fornitura di servizio di un sistema automatizzato di rilevazione e diagnosi intra-operatoria delle metastasi linfonodali per anatomia patologica (OSNA) - 703"/>
        <s v="fornitura di servizio per esecuzione della genotipizzazione pyrosequencing - 703"/>
        <s v="fornitura di set per cvc, aghi per anestesia, aghi speciali per biopsia (capofila Varese) - 705"/>
        <s v="FORNITURA DI SIRINGHE LL PER PATOLOGIA NEONATALE - 925"/>
        <s v="FORNITURA DI SIRINGHE MONOUSO STERILI - 925"/>
        <s v="FORNITURA DI SISTEMA ANALITICO PER LA DETERMINAZIONE QUANTITATIVA HIV-RNA, HCV-RNA, HBV-DNA E DETERMINAZIONE GENOMICA HCV - 709"/>
        <s v="FORNITURA DI SISTEMA LASER AMSgreenlight XPS - 709"/>
        <s v="FORNITURA DI SISTEMA LASER AMSgreenlight XPS - 718"/>
        <s v="fornitura di sistema Mitraclip in esclusiva - 703"/>
        <s v="FORNITURA DI SISTEMI DI DIALISI PERITONEALE ED EXTRACORPOREA - 709"/>
        <s v="FORNITURA DI SISTEMI E MEZZI PER OSTEOSINTESI - 709"/>
        <s v="FORNITURA DI SISTEMI PER ABLAZIONE DEI TUMORI EPATICI A MICRONDE ED A RADIOFREQUENZA COMPRENDETTE IL NOLEGGIO DELLE APPARECCHIATURE ED I RELATIVI MATERIALE DI CONSUMO - 702"/>
        <s v="FORNITURA DI SISTEMI PER ABLAZIONE DEI TUMORI EPATICI A MICRONDE ED A RADIOFREQUENZA COMPRENDETTE IL NOLEGGIO DELLE APPARECCHIATURE ED I RELATIVI MATERIALE DI CONSUMO - 925"/>
        <s v="Fornitura di sistemi per ablazione transcatetere convenzionale delle aritmie cardiache - 706"/>
        <s v="FORNITURA DI SISTEMI PER DIALISI PERITONEALE - 705"/>
        <s v="FORNITURA DI SISTEMI PER LA DETERMINAZIONE DEGLI ANTIBIOGRAMMI - 709"/>
        <s v="Fornitura di software per fusione e diffusione per immagini provenienti da modalità diagnostiche differenti (TC-RM-PET) con algoritmi di deformazione - 922"/>
        <s v="Fornitura di soluzioni infusionali  - in arca - 707"/>
        <s v="fornitura di soluzioni infusionali NON compresi in convenzione ARCA - 705"/>
        <s v="FORNITURA DI SPAZZOLINI CHIRURGICI  MONOUSO - 702"/>
        <s v="FORNITURA DI SPECIALITA' MEDICINALI - 706"/>
        <s v="FORNITURA DI SPIRALI - 708"/>
        <s v="FORNITURA DI SPIRALI CON FARMACO - 708"/>
        <s v="FORNITURA DI STENT CORONARICI, VASCOLARI E URETERALI - 925"/>
        <s v="FORNITURA DI STENT URETERALI - LOTTO 3 - 925"/>
        <s v="FORNITURA DI STRUMENTAZIONE AUTOMATICA IN CHEMILUMINESCENZA E RELATIVI CONSUMABILI PER L'ESECUZIONE DI ESAMI SIEROIMMUNOLOGICI PER LA QUALIFICAZIONE BIOLOGICA DEGLI EMOCOMPONENTI DONATI - 705"/>
        <s v="FORNITURA DI SUPPORTI INFORMATICI OTTICI PER LA DISTRIBUZIONE E L'ARCHIVIAZIONE DI IMMAGINI E REFERTI - 709"/>
        <s v="Fornitura di suturatrici - ARCA - 707"/>
        <s v="FORNITURA DI SUTURATRICI MECCANICHE - 709"/>
        <s v="FORNITURA DI SUTURATRICI MECCANICHE E MATERIALE PER LAPAROSCOPIA - 705"/>
        <s v="Fornitura di suturatrici meccaniche e materiale per laparoscopia - 708"/>
        <s v="Fornitura di suture e reti chirurgiche - 923"/>
        <s v="FORNITURA DI TERRENI DI COLTURA PRONTI ALL'USO IN PIASTRA ED IN PROVETTA - 925"/>
        <s v="fornitura di test vari per coagulazione specialistica di II^ livello per Centro Immunotrasfusionale - 705"/>
        <s v="FORNITURA DI TONER, CARTUCCE E NASTRI PER STAMPANTI - 925"/>
        <s v="Fornitura di un gruppo elettrogeno - 701"/>
        <s v="Fornitura di un quant studio Flex real time - 922"/>
        <s v="fornitura di un sistema automatico &quot;Immunocap&quot; per l'esecuzione di test allergici e di autoimmunità - 925"/>
        <s v="Fornitura di un sistema chiuso sottovuoto (provette sterili) - 922"/>
        <s v="FORNITURA DI UN SISTEMA DI CHIMICA CLINICA A CATENA - 709"/>
        <s v="FORNITURA DI UN SISTEMA DI CHIMICA CLINICA A CATENA - 724"/>
        <s v="FORNITURA DI UN SISTEMA DIAGNOSTICO COMPLETO PER TESTI DI CITOFLUORIMETRIA - 702"/>
        <s v="FORNITURA DI UN SISTEMA DIAGNOSTICO COMPLETO PER TESTI DI CITOFLUORIMETRIA - 703"/>
        <s v="FORNITURA DI UN SISTEMA DIAGNOSTICO COMPLETO PER TESTI DI CITOFLUORIMETRIA - 705"/>
        <s v="FORNITURA DI UN SISTEMA DIAGNOSTICO COMPLETO PER TESTI DI CITOFLUORIMETRIA - 709"/>
        <s v="FORNITURA DI UN SISTEMA DIAGNOSTICO COMPLETO PER TESTI DI CITOFLUORIMETRIA - 922"/>
        <s v="FORNITURA DI UN SISTEMA DIAGNOSTICO COMPLETO PER TESTI DI CITOFLUORIMETRIA - 923"/>
        <s v="FORNITURA DI UN SISTEMA DIAGNOSTICO COMPLETO PER TESTI DI CITOFLUORIMETRIA - 925"/>
        <s v="FORNITURA DI UN SISTEMA DIAGNOSTICO KRIPTOR PER L'ESECUZIONE DEL B-TEST, DEL PCT E NSE - 706"/>
        <s v="FORNITURA DI UN SISTEMA DIAGNOSTICO KRIPTOR PER L'ESECUZIONE DEL B-TEST, DEL PCT E NSE - 925"/>
        <s v="FORNITURA DI UN SISTEMA DIAGNOSTICO PER ESAMI DI IMMUNOEMATOLOGIA - 925"/>
        <s v="fornitura di un sistema diagnostico per la determinazione di catene leggere libere, sottoclassi delle immunoglobuline, beta2 microglobulina urinaria, cistatina C e IgD  - 925"/>
        <s v="FORNITURA DI UN SISTEMA DIAGNOSTICO PER LA DETERMINAZIONE DI FARMACI E SCREENING DI DROGHE D'ABUSO - 718"/>
        <s v="FORNITURA DI UN SISTEMA DIAGNOSTICO PER LA DETERMINAZIONE DI FARMACI E SCREENING DI DROGHE D'ABUSO - 925"/>
        <s v="fornitura di un sistema diagnostico per utilizzo piattaforma analisi &quot;Array-CGH&quot; - 925"/>
        <s v="FORNITURA DI UN SISTEMA GENIUS PER TEST DI CONFERMA HIV IMMUNOBLOT - 925"/>
        <s v="Fornitura di un sistema in service per sierologia e virologia - ARCA - 707"/>
        <s v="FORNITURA DI UN SISTEMA PER ANALISI MOLECOLARE DELLE MUTAZIONI DEI FATTORI II E V DI LEIDEN (GENEXSPERT) - 701"/>
        <s v="FORNITURA DI UN SISTEMA PER ANALISI MOLECOLARE DELLE MUTAZIONI DEI FATTORI II E V DI LEIDEN (GENEXSPERT) - 925"/>
        <s v="FORNITURA DI UN SISTEMA PER LA SEMINA AUTOMATICA DELLE PIASTRE - 925"/>
        <s v="FORNITURA DI UN SISTEMA PER LA SEMINA AUTOMATIZZATA DELLE PIASTRE - 705"/>
        <s v="FORNITURA DI UN SISTEMA PER LA SEMINA AUTOMATIZZATA DELLE PIASTRE - 708"/>
        <s v="FORNITURA DI UN SISTEMA PER LA SEMINA AUTOMATIZZATA DELLE PIASTRE - 925"/>
        <s v="fornitura di valvole aortiche espandibili SAPIEN ditta Edwards - 705"/>
        <s v="FORNITURA DI VESTIARIO IN TNT VARIO - 925"/>
        <s v="FORNITURA DI VETRINI E MATERIALE DI CONSUMO PER ANATOMIA PATOLOGICA (capofila AOVV) - 705"/>
        <s v="FORNITURA DI WH AZIENDALE - 706"/>
        <s v="fornitura dischi diagrammati e pennini per la registrazione della temperatura di frigoriferi per farmaci - 702"/>
        <s v="fornitura dispositivi dedicati a separatore cellulare Haemonetics e service per separatore cellulare - 703"/>
        <s v="fornitura dispositivi medici  per radiologia interventistica - 702"/>
        <s v="fornitura dispositivi medici  per radiologia interventistica - 703"/>
        <s v="fornitura dispositivi medici  per radiologia interventistica - 925"/>
        <s v="FORNITURA ENERGIA ELETTRICA - 706"/>
        <s v="FORNITURA ENERGIA ELETTRICA - 709"/>
        <s v="Fornitura episodica di backup del radiofarmaco FDG - 922"/>
        <s v="Fornitura etichette varie - 708"/>
        <s v="Fornitura farmaci Biologici - 922"/>
        <s v="Fornitura farmaci esclusivi vari - 922"/>
        <s v="Fornitura farmaci Viekirax (principio attivo Imbitasvir+Paritaprevir+Ritonavie) e Exviera (principio attivo Desabuvir) per la cura dell'HCV - 701"/>
        <s v="Fornitura farmaci Viekirax (principio attivo Imbitasvir+Paritaprevir+Ritonavie) e Exviera (principio attivo Desabuvir) per la cura dell'HCV - 702"/>
        <s v="Fornitura farmaci Viekirax (principio attivo Imbitasvir+Paritaprevir+Ritonavie) e Exviera (principio attivo Desabuvir) per la cura dell'HCV - 703"/>
        <s v="Fornitura farmaci Viekirax (principio attivo Imbitasvir+Paritaprevir+Ritonavie) e Exviera (principio attivo Desabuvir) per la cura dell'HCV - 706"/>
        <s v="Fornitura farmaci Viekirax (principio attivo Imbitasvir+Paritaprevir+Ritonavie) e Exviera (principio attivo Desabuvir) per la cura dell'HCV - 708"/>
        <s v="Fornitura farmaci Viekirax (principio attivo Imbitasvir+Paritaprevir+Ritonavie) e Exviera (principio attivo Desabuvir) per la cura dell'HCV - 716"/>
        <s v="Fornitura farmaci Viekirax (principio attivo Imbitasvir+Paritaprevir+Ritonavie) e Exviera (principio attivo Desabuvir) per la cura dell'HCV - 924"/>
        <s v="Fornitura farmaci Viekirax (principio attivo Imbitasvir+Paritaprevir+Ritonavie) e Exviera (principio attivo Desabuvir) per la cura dell'HCV - 925"/>
        <s v="FORNITURA FARMACO CREON - 708"/>
        <s v="fornitura filtri per prevenzione infezioni da legionella e altri agenti patogeni compresa assistenza e manutenzione - 702"/>
        <s v="fornitura filtri per prevenzione infezioni da legionella e altri agenti patogeni compresa assistenza e manutenzione - 703"/>
        <s v="fornitura filtri per prevenzione infezioni da legionella e altri agenti patogeni compresa assistenza e manutenzione - 708"/>
        <s v="fornitura filtri per prevenzione infezioni da legionella e altri agenti patogeni compresa assistenza e manutenzione - 923"/>
        <s v="fornitura filtri per prevenzione infezioni da legionella e altri agenti patogeni compresa assistenza e manutenzione - 925"/>
        <s v="fornitura fit sterili monouso, telini biaccoppiati e triaccoppiati, camici sterili per chirurgia - 923"/>
        <s v="Fornitura frese e trapani per l'attività di neurochirurgia delle sale operatorie - 923"/>
        <s v="fornitura gas medicinali - 923"/>
        <s v="Fornitura Gas naturale - 706"/>
        <s v="Fornitura generatori radiofrequenza - 922"/>
        <s v="FORNITURA IN &quot;FULL SERVICE&quot; DI SISTEMA ANALITICO PER ESAMI DI COAGULAZIONE SPECIALISTICA DI SECONDO LIVELLO E DEI RELATIVI CONSUMABILI, PER LO STUDIO DELL'AGGREGAZIONE PIASTRINICA - 705"/>
        <s v="FORNITURA IN &quot;FULL SERVICE&quot; DI SISTEMA ANALITICO PER ESAMI DI COAGULAZIONE SPECIALISTICA DI SECONDO LIVELLO E DEI RELATIVI CONSUMABILI, PER LO STUDIO DELLE SINDROMI EMORRAGICHE CONGENITE - 705"/>
        <s v="FORNITURA IN ABBONAMENTO CONTROLLI DI QUALITA' ESTERNI PER MICROBIOLOGIA - 703"/>
        <s v="FORNITURA IN COMODATO D’USO DI POMPE PER ARTROSCOPIA E CONTRATTO BIENNALE DI FORNITURA DEL RELATIVO MATERIALE DI CONSUMO - 705"/>
        <s v="fornitura in esclusiva di custom pak per vitrectomia per Oculistica Sacco - 703"/>
        <s v="FORNITURA IN ESCLUSIVA DI MATERIALE DI CONSUMO PER INIETTORI ACIST - 706"/>
        <s v="FORNITURA IN ESCLUSIVA DI MATERIALE DI CONSUMO PER INIETTORI ACIST - 709"/>
        <s v="FORNITURA IN ESCLUSIVA DI MATERIALE DI CONSUMO PER INIETTORI ACIST - 718"/>
        <s v="Fornitura in full service aghi rita - 708"/>
        <s v="Fornitura in full service aghi rita - 922"/>
        <s v="Fornitura in full service aghi rita - 925"/>
        <s v="Fornitura in full service di aferesi produttiva e terapeutica - 922"/>
        <s v="Fornitura in full service per sistema analitico automatizzato per markers epatite sifilide citomegalovirus e dosaggio sirolimus - 922"/>
        <s v="FORNITURA IN NOLEGGIO DI  APPARECCHIATURE ENDOSCOPICHE - 709"/>
        <s v="FORNITURA IN NOLEGGIO DI SISTEMA BIOFIRE FILMARRAY E ACQUISTO DI MATERIALE DI CONSUMO - 709"/>
        <s v="FORNITURA IN NOLEGGIO DI SISTEMA BIOFIRE FILMARRAY E ACQUISTO DI MATERIALE DI CONSUMO - 724"/>
        <s v="FORNITURA IN NOLEGGIO DI VIDEOLARINGOSCOPI E ACQUISTO DI MATERIALE DI CONSUMO - 709"/>
        <s v="Fornitura in noleggio sistema V-Max cardiologia - 922"/>
        <s v="FORNITURA IN OUTSOURCING DEI SERVIZI INFORMATIZZATI PER LA GESTIONE DELLE RISORSE UMANE - 709"/>
        <s v="Fornitura in service 3 processatori automatici per preparati istologici quota noleggio - 922"/>
        <s v="FORNITURA IN SERVICE DI DUE PROCESSATORI AUTOMATICI A CIRCUITO CHIUSO PER CAMPIONI ISTOLOGICI - 703"/>
        <s v="fornitura in service di elettrobisturi e relativo materiale di consumo per FBF - 703"/>
        <s v="FORNITURA IN SERVICE DI KIT PER VITRECTOMIA - 703"/>
        <s v="FORNITURA IN SERVICE DI KIT PER VITRECTOMIA - 706"/>
        <s v="FORNITURA IN SERVICE DI KIT PER VITRECTOMIA - 707"/>
        <s v="FORNITURA IN SERVICE DI KIT PER VITRECTOMIA - 708"/>
        <s v="fornitura in service di medicazioni in tessuto non tessuto sterili e non per sale operatorie - 703"/>
        <s v="fornitura in service di sistema analitico per chimica clinica e immunometria  - 702"/>
        <s v="fornitura in service di sistema analitico per chimica clinica e immunometria  - 703"/>
        <s v="fornitura in service di sistema analitico per chimica clinica e immunometria  - 706"/>
        <s v="fornitura in service di sistema analitico per chimica clinica e immunometria  - 707"/>
        <s v="fornitura in service di sistema analitico per chimica clinica e immunometria  - 923"/>
        <s v="fornitura in service di sistema analitico per chimica clinica e immunometria  - 925"/>
        <s v="fornitura in service di sistema diagnostico per esami di emoglobina glicata - 703"/>
        <s v="fornitura in service di sistema per analisi di aminoacidi - 703"/>
        <s v="fornitura in service di sistema per determinazione delle frazioni emoglobiniche minori e varianti patologiche in HCL - 703"/>
        <s v="fornitura in service di sistema per esami di  emoglobina glIcata - 702"/>
        <s v="fornitura in service di sistema per esami di  emoglobina glIcata - 703"/>
        <s v="fornitura in service di sistema per esami di  emoglobina glIcata - 706"/>
        <s v="fornitura in service di sistema per esami di  emoglobina glIcata - 707"/>
        <s v="fornitura in service di sistema per esami di  emoglobina glIcata - 708"/>
        <s v="fornitura in service di sistema per esami di  emoglobina glIcata - 923"/>
        <s v="fornitura in service di sistema per esami di  emoglobina glIcata - 925"/>
        <s v="fornitura in service di sistema per esami di biochimica in immunoturbidimetria per lab. Analisi chimico cliniche - 703"/>
        <s v="fornitura in service di sistema per esecuzione esami di biologia molecolare con metodica real time PCR comprensivo di estrattori acidi nucleici - 703"/>
        <s v="fornitura in service di sistema per esecuzione esami di biologia molecolare con metodica real time PCR comprensivo di estrattori acidi nucleici - 705"/>
        <s v="fornitura in service di sistema per esecuzione esami di biologia molecolare con metodica real time PCR comprensivo di estrattori acidi nucleici - 709"/>
        <s v="fornitura in service di sistema per esecuzione in automatico dell'identificazione batterica e test di antibiotico resistenza - 703"/>
        <s v="fornitura in service di sistema per esecuzione in automatico dell'identificazione batterica e test di antibiotico resistenza - 705"/>
        <s v="fornitura in service di sistema per esecuzione in automatico dell'identificazione batterica e test di antibiotico resistenza - 925"/>
        <s v="fornitura in service di sistema per l'esecuzione di misure relative a farmaci - 703"/>
        <s v="fornitura in service di sistema per l'esecuzione dosaggio delle catecolamine plasmatiche ed urinarie per laboratorio endocrinologia - 703"/>
        <s v="fornitura in service di sistemi diagnostici per esecuzione esami urine e sedimento - 701"/>
        <s v="fornitura in service di sistemi diagnostici per esecuzione esami urine e sedimento - 702"/>
        <s v="fornitura in service di sistemi diagnostici per esecuzione esami urine e sedimento - 703"/>
        <s v="fornitura in service di sistemi diagnostici per esecuzione esami urine e sedimento - 706"/>
        <s v="fornitura in service di sistemi diagnostici per esecuzione esami urine e sedimento - 707"/>
        <s v="fornitura in service di sistemi diagnostici per esecuzione esami urine e sedimento - 708"/>
        <s v="fornitura in service di sistemi diagnostici per esecuzione esami urine e sedimento - 709"/>
        <s v="fornitura in service di sistemi diagnostici per esecuzione esami urine e sedimento - 922"/>
        <s v="fornitura in service di sistemi diagnostici per esecuzione esami urine e sedimento - 923"/>
        <s v="fornitura in service di sistemi diagnostici per esecuzione esami urine e sedimento - 925"/>
        <s v="FORNITURA IN SERVICE DI UN ANALIZZATORE PER AMINOACIDI - 702"/>
        <s v="fornitura in service di un sistema &quot;Microscan&quot; per identificazione batterica ed antibiogramma - fibrosi cistica - 925"/>
        <s v="fornitura in service di un sistema automatico per estrazione di DNA/RNA - 701"/>
        <s v="fornitura in service di un sistema automatico per estrazione di DNA/RNA - 925"/>
        <s v="FORNITURA IN SERVICE DI UN SISTEMA COMPUTERIZZATO PER IL RIEMPIMENTO DI SACCHE PER NUTRIZIONE PARENTERALE - 709"/>
        <s v="FORNITURA IN SERVICE DI UN SISTEMA COMPUTERIZZATO PER IL RIEMPIMENTO DI SACCHE PER NUTRIZIONE PARENTERALE - 718"/>
        <s v="fornitura in service di un sistema diagnostico per emocoltura - 703"/>
        <s v="fornitura in service di un sistema diagnostico per emocoltura - 705"/>
        <s v="fornitura in service di un sistema diagnostico per emocoltura - 716"/>
        <s v="fornitura in service di un sistema diagnostico per emocoltura - 925"/>
        <s v="FORNITURA IN SERVICE DI UNA TAC ULTIMA GENERAZIONE PER RADIOLOGIA FBF - 703"/>
        <s v="FORNITURA IN SERVICE MATERIALE CONSUMO PER CENTRI DIALISI (compresa Rianimazione) - 705"/>
        <s v="Fornitura in service si due iniettore per mezzo di contrasto CT Motion - 922"/>
        <s v="FORNITURA IN SERVICE SISTEMA DIAGNOSTICO PER TEST COMBINATO TRISONOMIA 21 E TRISOMIA 18 - 703"/>
        <s v="FORNITURA IN SERVICE SISTEMA DIAGNOSTICO PER VIROLOGIA - 703"/>
        <s v="fornitura in service sistema per esecuzione esami microbiologia - 703"/>
        <s v="fornitura in service sistema per esecuzione esami microbiologia - 705"/>
        <s v="fornitura in service sistema per esecuzione esami microbiologia - 706"/>
        <s v="fornitura in service sistema per esecuzione esami microbiologia - 707"/>
        <s v="fornitura in service sistema per esecuzione esami microbiologia - 925"/>
        <s v="Fornitura in service sistema per esecuzione test Quantiferon TB Gold - 701"/>
        <s v="Fornitura in service sistema per esecuzione test Quantiferon TB Gold - 702"/>
        <s v="Fornitura in service sistema per esecuzione test Quantiferon TB Gold - 703"/>
        <s v="Fornitura in service sistema per esecuzione test Quantiferon TB Gold - 922"/>
        <s v="fornitura in service sistema per test qualitativo HPV DNA con sistema semiautomatico per laboratorio di microbiologia - 703"/>
        <s v="FORNITURA KIT PER IMMUNOFISSAZIONE PER LABORATORI DI BIOCHIMICA - 702"/>
        <s v="Fornitura leasing operativo tomografo - 922"/>
        <s v="FORNITURA LENTI INTRAOCULARI - 703"/>
        <s v="FORNITURA MATERIALE DI STERILIZZAZIONE - 703"/>
        <s v="Fornitura materiale plastico per laboratori DOSMM - 922"/>
        <s v="Fornitura materiale TNT - 922"/>
        <s v="Fornitura mediante noleggio operativo sistema ecoendoscopia digestiva - 922"/>
        <s v="Fornitura mediante noleggio Quantstudio - 922"/>
        <s v="FORNITURA MEZZI VISCOELASTICI PER CHIRURGIA OFTALMICA - 703"/>
        <s v="FORNITURA MINI SETS oculistica - 705"/>
        <s v="fornitura noleggio quant studio - 922"/>
        <s v="FORNITURA OPERE DI STAMPA - 701"/>
        <s v="FORNITURA OPERE DI STAMPA - 702"/>
        <s v="FORNITURA OPERE DI STAMPA - 703"/>
        <s v="FORNITURA OPERE DI STAMPA - 704"/>
        <s v="FORNITURA OPERE DI STAMPA - 705"/>
        <s v="FORNITURA OPERE DI STAMPA - 706"/>
        <s v="FORNITURA OPERE DI STAMPA - 707"/>
        <s v="FORNITURA OPERE DI STAMPA - 708"/>
        <s v="FORNITURA OPERE DI STAMPA - 709"/>
        <s v="FORNITURA OPERE DI STAMPA - 922"/>
        <s v="FORNITURA OPERE DI STAMPA - 923"/>
        <s v="FORNITURA OPERE DI STAMPA - 925"/>
        <s v="FORNITURA PREPARAZIONI ONCOLOGICHE - 706"/>
        <s v="fornitura prodotti chimici - 703"/>
        <s v="FORNITURA PROTESI MAMMARIE ED ESPANSORI - 703"/>
        <s v="FORNITURA PROTESI ORTOPEDICHE - 702"/>
        <s v="FORNITURA PROTESI ORTOPEDICHE E PRODOTTI OSTEODINTESI - 702"/>
        <s v="FORNITURA QUADRIENNALE DI DETERGENTI E SAPONI - 705"/>
        <s v="FORNITURA REAGENTI CATENE LIBERE KAPPA E LAMBDA - 703"/>
        <s v="fornitura reagenti in esclusiva per DOSMM (Dipartimento oncologie sperimentali) - 922"/>
        <s v="Fornitura reagenti per Sequenziatore DNA mod. MiSeq System - 923"/>
        <s v="Fornitura reganti DOSMM - 922"/>
        <s v="FORNITURA RIS PACS - 706"/>
        <s v="Fornitura sacche nutrizione paraenterale - 922"/>
        <s v="FORNITURA SACCHE PER NUTRIZIONE PARENTERALE - 703"/>
        <s v="FORNITURA SERVICE ESAMI X AUTOIMMUNITA' E CELIACHIA  (lotto 1) e ALLERGOLOGIA (lotto 2) - 701"/>
        <s v="FORNITURA SERVICE ESAMI X AUTOIMMUNITA' E CELIACHIA  (lotto 1) e ALLERGOLOGIA (lotto 2) - 704"/>
        <s v="FORNITURA SERVICE ESAMI X AUTOIMMUNITA' E CELIACHIA  (lotto 1) e ALLERGOLOGIA (lotto 2) - 708"/>
        <s v="FORNITURA SERVICE ESAMI X AUTOIMMUNITA' E CELIACHIA  (lotto 1) e ALLERGOLOGIA (lotto 2) - 709"/>
        <s v="fornitura sigillante durale - 923"/>
        <s v="fornitura sistema parto vuoto assistito - 703"/>
        <s v="fornitura sistema parto vuoto assistito - 706"/>
        <s v="fornitura sistema parto vuoto assistito - 707"/>
        <s v="Fornitura sistema Port - 703"/>
        <s v="Fornitura sistema Port - 922"/>
        <s v="Fornitura sistemi diagnostici per la determinazione di parametri della coagulazione - 708"/>
        <s v="Fornitura sistemi diagnostici per la determinazione di parametri della coagulazione - 922"/>
        <s v="fornitura sistemi elastomerici - 703"/>
        <s v="fornitura sistemi elastomerici - 708"/>
        <s v="FORNITURA SOFTWARE APPLICATIVO GESTIONE DELLE RISORSE UMANE - 706"/>
        <s v="Fornitura software e accessori per Dicom per acceleratore lineare - 922"/>
        <s v="FORNITURA SOFTWARE SALE OPERATORIE INTEGRATE - 706"/>
        <s v="FORNITURA SOFTWARE SISTEMA AMMINISTRATIVO CONTABILE - 706"/>
        <s v="Fornitura soluzioni enterali e paraenterali - 922"/>
        <s v="Fornitura soluzioni infusionali - 922"/>
        <s v="FORNITURA TERRENI COLTURA PRONTI IN PIASTRA E PROVETTA - 703"/>
        <s v="Fornitura Therasphere - 922"/>
        <s v="fornitura TIMBRI - 702"/>
        <s v="fornitura TIMBRI - 703"/>
        <s v="fornitura TIMBRI - 707"/>
        <s v="fornitura TIMBRI - 708"/>
        <s v="fornitura TIMBRI - 922"/>
        <s v="fornitura TIMBRI - 925"/>
        <s v="Fornitura tre generatori Acquamantis - 922"/>
        <s v="FORNITURA TRIENNALE APPARATI DI DERIVAZIONE PER LA CHIRURGIA DEL SISTEMA LIQUORALE CRANIO-SPINALE - 705"/>
        <s v="FORNITURA TRIENNALE DI ADESIVI TISSUTALI (AO VARESE) - 705"/>
        <s v="fornitura triennale di aghi e siringhe (capofila A.O. Niguarda) - 705"/>
        <s v="Fornitura triennale di cateteri PICC e Midline - 703"/>
        <s v="Fornitura triennale di cateteri PICC e Midline - 922"/>
        <s v="Fornitura triennale di cateteri PICC e Midline - 925"/>
        <s v="FORNITURA TRIENNALE DI CATETERI VESCICALI (CAPOFILA COMO) - 705"/>
        <s v="fornitura triennale di dispositivi per nutrizione parenterale per apparecchiatura &quot;SIFRAMIX&quot; x Farmacia - 705"/>
        <s v="FORNITURA TRIENNALE DI DRENAGGI E DISPOSITIVI DI RACCOLTA LIQUIDI (Ao Varese) - 705"/>
        <s v="fornitura triennale di guanti medicali monouso non compresi in convenzione ARCA - 704"/>
        <s v="fornitura triennale di guanti medicali monouso non compresi in convenzione ARCA - 705"/>
        <s v="fornitura triennale di kit x per la ricerca qualitativa per antigeni di trichomonas vaginalis per Microbiologia - 705"/>
        <s v="FORNITURA TRIENNALE DI STOVIGLIE E MATERIALE VARIO PER CUCINA - 705"/>
        <s v="FORNITURA TRIENNALE DI TAMPONI IN PROVETTA CON TERRENO DI TRASPORTO CARY BLAIR E DI UN SISTEMA DIAGNOSTICO PER MONITORAGGIO FARMACI IN TURBIDIMETRIA - 705"/>
        <s v="FORNITURA VIDEOINGRANDITORE DA TAVOLO - 708"/>
        <s v="fornitura xilolo (xilene) per Anatomia Patologica - 701"/>
        <s v="fornitura xilolo (xilene) per Anatomia Patologica - 703"/>
        <s v="fornitura xilolo (xilene) per Anatomia Patologica - 705"/>
        <s v="fornitura xilolo (xilene) per Anatomia Patologica - 706"/>
        <s v="fornitura xilolo (xilene) per Anatomia Patologica - 707"/>
        <s v="fornitura xilolo (xilene) per Anatomia Patologica - 708"/>
        <s v="fornitura xilolo (xilene) per Anatomia Patologica - 922"/>
        <s v="fornitura xilolo (xilene) per Anatomia Patologica - 925"/>
        <s v="Forniture aghi e siringhe - 703"/>
        <s v="Forntiura di materiale di consumo per il laboratorio analisi - in arca - 707"/>
        <s v="FORNTURA  PROTESI ORTOPEDICHE PRODOTTI OSTEOSINTESI - 702"/>
        <s v="FRIGORIFERI / CONGELATORI - 925"/>
        <s v="Fuel card - 708"/>
        <s v="Full service attività virologia molecolare citalomegavirus - 922"/>
        <s v="full service di sistemi completi per emofiltrazione continua compresi di apparecchiature - 701"/>
        <s v="Full service generatori aquamantis e relativi dispositivi monouso - 922"/>
        <s v="Full service intact Bles - 922"/>
        <s v="Full service papilloma virus - 705"/>
        <s v="Full service papilloma virus - 706"/>
        <s v="Full service papilloma virus - 708"/>
        <s v="Full service raccolta sangue separazione emocomponti - 922"/>
        <s v="Full service sistema di attività di virologia molecolare - 922"/>
        <s v="Full service sistema intact bles per biopsia mammaria - 922"/>
        <s v="Full service sistema resezione salina - 922"/>
        <s v="full service sistema virologia molecolare - 922"/>
        <s v="Full service SUROS Atec per biopsia mammaria - 922"/>
        <s v="Fullservice sistema fotochemioterapia extracorporea  materiale di consumo - 922"/>
        <s v="gara aggregata farmaci Brescia - 701"/>
        <s v="gara aggregata farmaci Icp - 701"/>
        <s v="GARA BIENNALE ACQUISIZIONE CUFFIE CALL CENTER 112 E CENTRALI 118 - 991"/>
        <s v="GARA ELISOCCORSO REGIONE LOMBARDIA - 991"/>
        <s v="Gara per la concessione degli spazi per la gestione di un bar - 701"/>
        <s v="GARA PHT 2 - 708"/>
        <s v="GARA REGIONALE TRASPORTO DIALIZZATI - 991"/>
        <s v="GAS MEDICINALI E TECNICI - 703"/>
        <s v="gas metano - 701"/>
        <s v="GAS METANO PER AUTO AZIENDALI - 706"/>
        <s v="gas terapeutici e servizi accessori - 701"/>
        <s v="GEL E PRODOTTI VARI AD USO SANITARIO - 706"/>
        <s v="Gestione del sistema radio dell'Emergenza di tutta la Lombardia - 991"/>
        <s v="Gestione della rete trasmissione dati  - connettività SPC - CONSIP - 707"/>
        <s v="Gestione dell'infrastruttura di telecomunicazioni (NOC) - 701"/>
        <s v="Gestione di impianti di eliminacode - 707"/>
        <s v="GESTIONE DISTRIBUTORI AUTOMATICI PRESSO IL P.O. RHO BOLLATE E PASSIRANA - 706"/>
        <s v="Gestione e manutenzione impianti termici e di climatizzazione - 708"/>
        <s v="gestione energia e manutenzione impianti - 703"/>
        <s v="Gestione infrastruttura di telecomunicazione - servizi accessori - NOC - 708"/>
        <s v="gestione integrata di prestazioni a favore della S.S. Comunità Terapeutica Residenziale (“I Delfini”) - S.C. Neuropsichiatria dell’Infanzia e dell’Adolescenza - 701"/>
        <s v="Gestione macchine emettitrici - 706"/>
        <s v="Gestione Outsourcing del magazzino farmaceutico - 708"/>
        <s v="gestione parcheggio esterno - 706"/>
        <s v="gestione parcheggio esterno - 707"/>
        <s v="GESTIONE SERVIZIO STERILIZZAZIONE - 702"/>
        <s v="GLOBAL SERVICE  IN ARCA - 707"/>
        <s v="GLOBAL SERVICE PER MANUTENZION APPARECCHIATURE MEDICO SCIENTIFICHE - 925"/>
        <s v="Guanti ad uso sanitario - 708"/>
        <s v="GUANTI AD USO SANITARIO - 925"/>
        <s v="guanti medicali - 1 - 701"/>
        <s v="Guanti medicali - 2 - 701"/>
        <s v="GUANTI MONOUSO NON STERILI - 706"/>
        <s v="HPLC con detector elettrochimico - 922"/>
        <s v="Idrodissettore - 922"/>
        <s v="IG ANTITETANICHE - 706"/>
        <s v="IMMOBILIZZATORI BACINO PER GRANDI TRAUMI NECESSARI AGLI MSA DI TUTTA LA REGIONE - 991"/>
        <s v="Immunometria service - 708"/>
        <s v="IMPIANTI COCLEARI - 705"/>
        <s v="IMPIANTI COCLEARI PER UOC AUDIOLOGIA - 925"/>
        <s v="impianti elevatori ASST e afferiti (fuori concessione) - 701"/>
        <s v="impianti elevatori ASST e afferiti (fuori concessione) - 702"/>
        <s v="integrazione ecoendoscopi endoscopia digestiva - 701"/>
        <s v="INTEGRAZIONE G3S DITTA SANTER - 925"/>
        <s v="INTEGRAZIONE IMPIANTO VIDEOSORVEGLIANZA - 706"/>
        <s v="INTEGRAZIONE RL-ASSISTANT GPI-EUSIS E ALTRI ADEGUAMENTI - 706"/>
        <s v="Intermediazione pubblicitaria campagna 5x1000 - 922"/>
        <s v="INTERPRETARIATO TELEFONICO PER ESIGENZE NUE 112 - 991"/>
        <s v="Kit anticorpi monoclonali per conteggio assoluto con TRU COUNT - 922"/>
        <s v="KIT DISPOSITIVI PER INFUSIONE MEZZI DI CONTRASTO ESAMI T.C. - 702"/>
        <s v="Kit dissettore ad ultrasuoni cusa - 705"/>
        <s v="Kit dissettore ad ultrasuoni cusa - 922"/>
        <s v="Kit Elisa per attività diagnostica (INNOTEST) - 701"/>
        <s v="Kit Elisa per attività diagnostica (INNOTEST) - 923"/>
        <s v="Kit Identiclone per determinazione di clonalità B e T - 922"/>
        <s v="KIT IDENTIFICAZIONE DNA FETALE - 925"/>
        <s v="KIT IN BIOLOGIA MOLECOLARE (INNOTRAIN PER LO SCREENING DELL'ANTIGENE VEL) - 925"/>
        <s v="KIT IN BIOLOGIA MOLECOLARE PER LE CONFERME DEL FENOTIPO RH E DELLA ZIGOSITA DELL'ANTIGENE D - 925"/>
        <s v="KIT IN TNT COPERTURA PAZIENTE STRUMENTAZIONE PER INTERVENTI DI TRAPIANTO DI FEGATO E POLMONE - 925"/>
        <s v="kit ONA anti antigeni Onconeuronali per Laboratorio di Analisi - 923"/>
        <s v="kit paziente per il sistema di erogazione del mezzo di contrasto ACIST, occorrente alla S.C. di cardiologia 1- Emodinamica - 701"/>
        <s v="KIT PER LA MISURAZIONE DELLA PROTEINA S ANTIGENE - 925"/>
        <s v="KIT PER LAPAROSCOPIA - 706"/>
        <s v="Kit per vitrectomia - 708"/>
        <s v="KIT RADIOIMMUNOLOGICI PER DOSAGGI DI ORMONI GASTROINTESTINALI - 925"/>
        <s v="KIT X POSIZIONAMENTO SPIRALI INTRAUTERINE - 708"/>
        <s v="KITS PROCEDURALI PER REPARTI INTERVENTISTICI - 701"/>
        <s v="KITS PROCEDURALI PER REPARTI INTERVENTISTICI - 925"/>
        <s v="LAME MONOUSO PER MICROTOMO - 705"/>
        <s v="LAME MONOUSO PER MICROTOMO - 706"/>
        <s v="LAME MONOUSO PER MICROTOMO - 707"/>
        <s v="LAME MONOUSO PER MICROTOMO - 922"/>
        <s v="LAVANOLO DIVISE SOCCORSO E DOTAZIONE DPI - 991"/>
        <s v="Leasing operativo di un tomografo computerizzato a 128 strati - 922"/>
        <s v="Leasing operativo di videoprocessore fonte di luce videobroncoscopi alta definizione e monitor alta definizione e carrello assemblaggio - 922"/>
        <s v="Leasing operativo sistema ecoendoscopia digestiva - 922"/>
        <s v="leasing videoprocessore - 922"/>
        <s v="Legamenti artificiali Lars in poliestere - 708"/>
        <s v="LENTI INTRAOCULARI - 706"/>
        <s v="Lenti intraoculari 1 - 708"/>
        <s v="Lenti intraoculari 2 - 708"/>
        <s v="LETTI ELETTRICI COMPLETI DI ACCESSORI PER DEGENZA E PER TERAPIA INTENSIVA - 925"/>
        <s v="Lettino a 6 gradi di libertà per Truebeam per completameno sistema Calypso - 922"/>
        <s v="Lettore micropiastre multimodale basato su monocromatori per assorbenza fluorescenza - 922"/>
        <s v="Licenza rapid arc per ottimizzazione e calcolo della dose con tecniche IMRT e VMAT - 922"/>
        <s v="LICENZE ESCLUSIVE TRASMISSIONE TRACCIATI ECG LIFEPAK 12 - 991"/>
        <s v="LICENZE ORACLE - 706"/>
        <s v="LICENZE SAS E RELATIVO SUPPORTO - 991"/>
        <s v="LICENZE SOFTWARE RDBMS COMPONENTE TECNOLOGIA CONSIP - 925"/>
        <s v="LINAC - 922"/>
        <s v="LIQUIDI PER LA CONSERVAZIONE DI ORGANI - 925"/>
        <s v="locazione dei sistemi di pressione negativa per il trattamento delle ferite difficili - 701"/>
        <s v="locazione fotocopiatori - 701"/>
        <s v="MAGAZZINO AUSILI (SERVIZIO DI RICONDIZIONAMENTO E CONSEGNA AUSILI PROTESICI) - 706"/>
        <s v="MANICHINI FORMAZIONE - 991"/>
        <s v="Mantenimento qualifica GMP per Cell Factory - Centro Trasfusionale - 925"/>
        <s v="Mantenimento qualifica GMP per Medicina Nucleare - 925"/>
        <s v="Manutenzion applicativi santer - 703"/>
        <s v="Manutenzion applicativi santer - 922"/>
        <s v="Manutenzione Acceleratori Clinac - 701"/>
        <s v="Manutenzione Acceleratori lineari, sistemi per stereotassi - 701"/>
        <s v="Manutenzione Amplificatori di sequenze nucleotidiche - 701"/>
        <s v="Manutenzione Amplificatori di sequenze nucleotidiche, elettroforesi capillare, estrattore acidi nucleici - 701"/>
        <s v="Manutenzione Angiografi, risonanze magnetiche, TAC - 701"/>
        <s v="manutenzione apparecchiature di sterilizzazione - 1 - 706"/>
        <s v="Manutenzione apparecchiature di sterilizzazione - 2 - 706"/>
        <s v="Manutenzione Arco a C - 701"/>
        <s v="Manutenzione ascensori - 922"/>
        <s v="MANUTENZIONE AUSILI PER DISABILI - 708"/>
        <s v="Manutenzione Bisturi a ultrasuoni - 701"/>
        <s v="Manutenzione Bisturi a ultrasuoni e elettrobisturi - 701"/>
        <s v="Manutenzione Brachiterapia, simulatore, sistema elaborazione piani di terapia - 701"/>
        <s v="Manutenzione Centrali monitoraggio, apt anestesia, ventilatori polmonati - 701"/>
        <s v="Manutenzione Centraline, Manipoli, Trapani orto, Seghe orto, laser chirurgici, sternotomi - 701"/>
        <s v="MANUTENZIONE CUCINE - 705"/>
        <s v="Manutenzione Defibrillatori, ecografo - 10 defibrillatori (scadenza garanzia 11/12/2017) - 2 defibrillatori (scadenza garanzia 20/05/2017) - monitoraggio neuroria (scadenza garanzia 21/0 - 701"/>
        <s v="manutenzione dei gruppi statici di continuità - 708"/>
        <s v="Manutenzione delle apparecchiature del Centro di Riferimento Regionale per la Coltura di Epidermide Umana in Vitro e Banca per la Crioconservazione dei Tessuti - 701"/>
        <s v="MANUTENZIONE DI IMPIANTI ELETTRICI - 709"/>
        <s v="Manutenzione Diagnostiche, TAC, risonanza, gamma camera, CT/PET, SPECT/CT, portatili, ecografi, mammografo, server - Radiologico Axiom Luminos BN (scadenza garanzia 25/11/2017) - 701"/>
        <s v="MANUTENZIONE E ASSISTENZA AULA DIGITALE - 991"/>
        <s v="MANUTENZIONE E ASSISTENZA SU APPARECCHIATURE PER L'IMPIANTO DI TRATTAMENTO DI ACQUA DITTA GAMBRO - 925"/>
        <s v="MANUTENZIONE E ASSISTENZA VEICOLI DI PROPRIETA' DI AREU DIFFUSI SU TUTTO IL TERRITORIO REGIONALE - 991"/>
        <s v="Manutenzione e conduzione dei magazzini automatizzati installati presso la S.C. Farmacia - 701"/>
        <s v="Manutenzione e riparazione ordinaria esternalizzata per attrezzature tecnico-scientifiche sanitarie - 706"/>
        <s v="Manutenzione ECG - 701"/>
        <s v="Manutenzione Ecografi - 701"/>
        <s v="Manutenzione Ecografi - ecografo (scaduta garanzia 11/09/2016) - ecografo Mylab seven PS (scadenza garanzia 08/09/2018) - centrali e telemetria BN (scadenza garanzia 18/02/2018) - 701"/>
        <s v="Manutenzione Ecografo - 701"/>
        <s v="Manutenzione edile 1 - 706"/>
        <s v="Manutenzione edile 2 - 706"/>
        <s v="Manutenzione eeg, eeg computerizzato, video eeg - 701"/>
        <s v="Manutenzione Elettrobisturi - 701"/>
        <s v="Manutenzione Elettromiografi e apt monitoraggio elettrofisiologico - 701"/>
        <s v="Manutenzione ETV e posta pneumatica - 701"/>
        <s v="Manutenzione fornitura endoscopia digestiva (in scadenza 15/03/2017) - 701"/>
        <s v="Manutenzione full risk Centro Medicina Iperbarica - 701"/>
        <s v="Manutenzione Gascromatografi, Campionatori automatici, spettrometro massa, spettrofotometro, cromatografo - 701"/>
        <s v="MANUTENZIONE IMPIANTI ANTICENDIO - 925"/>
        <s v="Manutenzione impianti di controllo accessi e di rilevazione fumo - 708"/>
        <s v="Manutenzione impianti e gestione centrale termica senza fornitura di combustibile - 923"/>
        <s v="manutenzione impianti e mezzi per estinzione incendi - controllo e manutenzione degli impianti di rilevazione gas e fumi e porte REI - 706"/>
        <s v="MANUTENZIONE IMPIANTI ELETTRICI 1 - 706"/>
        <s v="MANUTENZIONE IMPIANTI ELETTRICI 2 - 706"/>
        <s v="manutenzione impianti gas medicinali - 923"/>
        <s v="MANUTENZIONE IMPIANTI IDRICI - 706"/>
        <s v="MANUTENZIONE IMPIANTI IDRICI ARCA - 706"/>
        <s v="Manutenzione impianti speciali - 701"/>
        <s v="MANUTENZIONE IMPIANTI TECNOLOGICI - 709"/>
        <s v="Manutenzione impianti videosorveglianza, speciali e del nuovo cge - 701"/>
        <s v="MANUTENZIONE IMPIANTO VIDEOSORVEGLIANZA - 706"/>
        <s v="Manutenzione Incubatrice da trasporto, venilatori neonatali, aspiratori - 32 incubatrici neonatali (scadenza garanzia 17/02/2018) - 4 ventilatori pediatrici Fabian (scadenza garanzia 17/ - 701"/>
        <s v="Manutenzione Iniettori angiografici - 701"/>
        <s v="manutenzione integrale delle porte automatiche, delle barriere, dei cancelli automatici, delle porte tagliafuoco e relative uscite di sicurezza - 701"/>
        <s v="Manutenzione laser chirurgico (scadenza garanzia 26/02/2018 - 701"/>
        <s v="Manutenzione Microscopi operatori e processatori AP - Microscopio operatorio (scadenza garanzia 18/04/2018) - 701"/>
        <s v="Manutenzione Microscopi ottici da laboratorio - 701"/>
        <s v="Manutenzione Microscopi ottici da laboratorio, microscopi operatori, laser chirurgico, biometro ottico - 701"/>
        <s v="Manutenzione Monitor e pompa per RM - 701"/>
        <s v="Manutenzione O-Arm, trapani per neurochirurgia - 701"/>
        <s v="Manutenzione ordinaria e straordinaria degli impianti elettrici - 708"/>
        <s v="Manutenzione per sistemi di risonanza magnetica - 708"/>
        <s v="Manutenzione portatile per radioscopia - 701"/>
        <s v="Manutenzione Portatili per radiografia e radioscopia - 701"/>
        <s v="Manutenzione Processatori - 701"/>
        <s v="Manutenzione Ris Pacs - 922"/>
        <s v="Manutenzione Risonanza Rossini - 701"/>
        <s v="Manutenzione Ris-Pacs - 922"/>
        <s v="Manutenzione Robot Da Vinci - 701"/>
        <s v="Manutenzione Sale integrate - laser chirurgico Deka (scadenza garanzia 4/03/2018) - colonna week hospital (scadenza garanzia 23/09/2016) - 701"/>
        <s v="Manutenzione Sistema di rif per stereotassi e neuroradiochirurgia - 701"/>
        <s v="Manutenzione sistema esecuzione test Quantiferon - 922"/>
        <s v="MANUTENZIONE SISTEMA ORACLE E BUSINESS suite - 705"/>
        <s v="Manutenzione Sistema polifunzionale per radiologia digitale (scadenza garanzia il 24/09/2018) - 701"/>
        <s v="Manutenzione Sistemi CEC - 701"/>
        <s v="Manutenzione sistemi di tomografia computerizzata - 708"/>
        <s v="Manutenzione Sistemi per anestesia, centrali di monitoraggio, incubatrici, poligrafi, cardiostimolatore esterno, ricevitori per telemetria, TAC, ecografi - Diagnostica BN (scadenza garan - 701"/>
        <s v="Manutenzione Sistemi per radiografia digitale - 701"/>
        <s v="Manutenzione software banca tessuti - 922"/>
        <s v="MANUTENZIONE SW BLSD - 991"/>
        <s v="Manutenzione telemetria sale parto (scadenza garanzia 19/02/2018) - 701"/>
        <s v="Manutenzione tomografo a coerenza ottica (donazione Klugman) - 701"/>
        <s v="Manutenzione Ultrasuoni focalizzata - 701"/>
        <s v="Manutenzione Ventilatori polmonari - 105 Pompe siringa (scadenza garanzia 07/02/2018) - 701"/>
        <s v="Manutenzione Ventilatori polmonari - 4 ventolatori (scadenza garanzia 26/11/2017) - 701"/>
        <s v="Manutenzione videosorveglianza - 922"/>
        <s v="Manutenzioni varie attività - 701"/>
        <s v="MANUTENZONE SW DATAPROCESSING - 991"/>
        <s v="MASSAGGIATORI AUTOMATICI PER IL SOCCORSO - 991"/>
        <s v="Materiale  vario monouso per TNT non sterile - 923"/>
        <s v="MATERIALE A CARATTERE DI UNICITA' PER UO MAXILLOFACCIALE - 701"/>
        <s v="MATERIALE A CARATTERE DI UNICITA' PER UO MAXILLOFACCIALE - 702"/>
        <s v="MATERIALE A CARATTERE DI UNICITA' PER UO MAXILLOFACCIALE - 925"/>
        <s v="MATERIALE CONSUMO ELETTROBISTURI - 706"/>
        <s v="MATERIALE CONSUMO STRYKER - 701"/>
        <s v="MATERIALE CONSUMO STRYKER - 702"/>
        <s v="MATERIALE CONSUMO STRYKER - 703"/>
        <s v="MATERIALE CONSUMO STRYKER - 705"/>
        <s v="MATERIALE CONSUMO STRYKER - 706"/>
        <s v="MATERIALE CONSUMO STRYKER - 707"/>
        <s v="MATERIALE CONSUMO STRYKER - 708"/>
        <s v="Materiale di consumo apparecchiature Clinimacs - 923"/>
        <s v="Materiale di consumo e service pompe infusionali - ARCA - 707"/>
        <s v="materiale di consumo in vetro e plastica occorrenti al Dipartimento di Medicina di Laboratorio - 701"/>
        <s v="Materiale di consumo odontoiatrico - 708"/>
        <s v="Materiale di consumo per  lavaendoscopi MEDIVATORS - 701"/>
        <s v="Materiale di consumo per  lavaendoscopi MEDIVATORS - 702"/>
        <s v="Materiale di consumo per  lavaendoscopi MEDIVATORS - 706"/>
        <s v="Materiale di consumo per  lavaendoscopi MEDIVATORS - 707"/>
        <s v="Materiale di consumo per 2 aspiratori Sonopet - 701"/>
        <s v="MATERIALE DI CONSUMO PER APPARECCHIATURE DA LABORATORIO - 925"/>
        <s v="MATERIALE DI CONSUMO PER APPARECCHIATURE DI PLASMAFERESI ED IMMUNOASSORBIOMENTO &quot;THERASORB&quot; - 925"/>
        <s v="MATERIALE DI CONSUMO PER APPARECCHIATURE SANITARIE - A CARATTERE DI UNICITA' - 707"/>
        <s v="MATERIALE DI CONSUMO PER APPARECCHIATURE SANITARIE - A CARATTERE DI UNICITA' - 925"/>
        <s v="materiale di consumo per elettrobisturi - 701"/>
        <s v="MATERIALE DI CONSUMO PER IL SISTEMA DI CHIRURGIA OSSEA ORIGINALE PIEZOSURGERY MEDICAL - 701"/>
        <s v="MATERIALE DI CONSUMO PER IL SISTEMA DI CHIRURGIA OSSEA ORIGINALE PIEZOSURGERY MEDICAL - 708"/>
        <s v="MATERIALE DI CONSUMO PER IL SISTEMA DI CHIRURGIA OSSEA ORIGINALE PIEZOSURGERY MEDICAL - 925"/>
        <s v="Materiale di consumo per informatica - 708"/>
        <s v="MATERIALE DI CONSUMO PER LABORATORIO - 703"/>
        <s v="Materiale di consumo per maceratori - 701"/>
        <s v="Materiale di consumo per maceratori - 708"/>
        <s v="Materiale di consumo per maceratori - 922"/>
        <s v="materiale di consumo per n. 3 aspiratori ad ultrasuoni  - 701"/>
        <s v="Materiale di consumo per neuronavigazione - 701"/>
        <s v="Materiale di consumo per neuronavigazione - 923"/>
        <s v="MATERIALE DI CONSUMO PER SISTEMA DI CHIRURGIA OSSEA ORIGINALE PIEZOSURGERY MEDICAL - 701"/>
        <s v="MATERIALE DI CONSUMO PER SISTEMA DI CHIRURGIA OSSEA ORIGINALE PIEZOSURGERY MEDICAL - 925"/>
        <s v="MATERIALE DI CONSUMO PER SISTEMA DI PERFUSIONE RENALE - 925"/>
        <s v="Materiale di consumo per sistema Vigileo - 923"/>
        <s v="Materiale di consumo per sterilizzatrici e lavaendoscopi - 701"/>
        <s v="Materiale di consumo per sterilizzatrici e lavaendoscopi - 702"/>
        <s v="Materiale di consumo per sterilizzatrici e lavaendoscopi - 703"/>
        <s v="Materiale di consumo per sterilizzatrici e lavaendoscopi - 704"/>
        <s v="Materiale di consumo per sterilizzatrici e lavaendoscopi - 707"/>
        <s v="Materiale di consumo per sterilizzatrici e lavaendoscopi - 709"/>
        <s v="Materiale di consumo per sterilizzatrici e lavaendoscopi - 922"/>
        <s v="MATERIALE DI CONSUMO PER TERAPIA RENALE SOSTITUTIVA &quot;CARPEDIEM&quot; - 925"/>
        <s v="materiale di consumo per trapano ad alta velocita' midas rex - 701"/>
        <s v="materiale di consumo robot da vinci - 701"/>
        <s v="materiale di consumo robot da vinci - 925"/>
        <s v="materiale di medicazione - 703"/>
        <s v="MATERIALE DI MEDICAZIONE - 706"/>
        <s v="MATERIALE DI MEDICAZIONE - 925"/>
        <s v="MATERIALE DI MEDICAZIONE GENERALE - 703"/>
        <s v="MATERIALE DI OSTEOSINTESI - 703"/>
        <s v="MATERIALE DIVERSO PER CLINICA NEUROCHIRURGICA A CARATTERE DI UNICITA marche AESCULAP, MIEETHKE/AMBRA OSPEDALIERE E ALTRE - 701"/>
        <s v="MATERIALE DIVERSO PER CLINICA NEUROCHIRURGICA A CARATTERE DI UNICITA marche AESCULAP, MIEETHKE/AMBRA OSPEDALIERE E ALTRE - 925"/>
        <s v="Materiale e manufatti per ortodonzia - 708"/>
        <s v="materiale elettrico - 701"/>
        <s v="materiale elettrico - 702"/>
        <s v="materiale elettrico - 706"/>
        <s v="materiale elettrico - 923"/>
        <s v="MATERIALE ELETTRICO - IDRAULICO - FERRAMENTA - 706"/>
        <s v="materiale idraulico - 701"/>
        <s v="materiale idraulico - 702"/>
        <s v="materiale idraulico - 706"/>
        <s v="materiale idraulico - 923"/>
        <s v="MATERIALE IN VISCOELASTICA - 706"/>
        <s v="Materiale per anatomia patologica (esclusiva) - 701"/>
        <s v="Materiale per anatomia patologica (esclusiva) - 922"/>
        <s v="MATERIAlE PER ANGIOGRAFIA - 925"/>
        <s v="MATERIALE PER CHIRURGIA MINIVASIVA - 925"/>
        <s v="MATERIALE PER CLINICA UROLOGICA A CARATTERE DI UNICITA' - 925"/>
        <s v="MATERIALE PER CONVIVENZA IN GENERE (CASALINGHI - STOVIGLI E POSATE ANCHE MONOUSO) - 702"/>
        <s v="MATERIALE PER CONVIVENZA IN GENERE (CASALINGHI - STOVIGLI E POSATE ANCHE MONOUSO) - 705"/>
        <s v="MATERIALE PER CONVIVENZA IN GENERE (CASALINGHI - STOVIGLI E POSATE ANCHE MONOUSO) - 706"/>
        <s v="MATERIALE PER CONVIVENZA IN GENERE (CASALINGHI - STOVIGLI E POSATE ANCHE MONOUSO) - 707"/>
        <s v="MATERIALE PER CONVIVENZA IN GENERE (CASALINGHI - STOVIGLI E POSATE ANCHE MONOUSO) - 709"/>
        <s v="MATERIALE PER CONVIVENZA IN GENERE (CASALINGHI - STOVIGLI E POSATE ANCHE MONOUSO) - 925"/>
        <s v="MATERIALE PER DIVERSI SERVIZI DI ENDOSCOPIA DA GARA - 925"/>
        <s v="MATERIALE PER ECMO NEONATALE - 925"/>
        <s v="MATERIALE PER ELETTROSTIMOLAZIONE MIDOLLARE - 925"/>
        <s v="MATERIALE PER ENDOSCOPIA DIGESTIVA - 706"/>
        <s v="MATERIALE PER FISIOPATOLOGIA DIGESTIVA - 925"/>
        <s v="MATERIALE PER I DIVERSI SERVIZI DI ENDOSCOPIA - 925"/>
        <s v="MATERIALE PER OCULISTICA - 706"/>
        <s v="MATERIALE PER STERILIZZAZIONE - 706"/>
        <s v="Materiale per sterilizzazione - 708"/>
        <s v="MATERIALE PROTESICO ACCESSORIO PER NEUROCHIRURGIA - 702"/>
        <s v="materiale protesico per la fissazione vertebrale S.C. NCH - 701"/>
        <s v="MATERIALE SANITARIO VARIO PER QUARTIERI OPERATORI - 705"/>
        <s v="Materiale TNT non sterile - 708"/>
        <s v="Materiale vario in TNT non sterile in arca - 707"/>
        <s v="MATERIALE VARIO MONOUSO NON STERILE - 706"/>
        <s v="materiale vario per igiene mani - 922"/>
        <s v="MATERIALE VARIO PER STEILIZZAZIONE - 925"/>
        <s v="MATERIALI DI CONTROLLO E SERVIZI INFORMATICI ASSOCIATI - 705"/>
        <s v="MATERIALI D'USO PER TRATTAMENTI DIALITICI PERITONEALI AUTOMATIZZATI (CAPD)  E APD CON RELATIVE APPARECCHIATURE IN COMODATO D'USO PAZIENTI GIA' IN TRATTAMENTO - 703"/>
        <s v="MATERIALI D'USO PER TRATTAMENTI DIALITICI PERITONEALI AUTOMATIZZATI (CAPD)  E APD CON RELATIVE APPARECCHIATURE IN COMODATO D'USO PAZIENTI GIA' IN TRATTAMENTO - 925"/>
        <s v="MEDICAZIONE AVANZATE PER IL TRATTAMENTO DELLE LESIONI CUTANEE - 706"/>
        <s v="medicazioni avanzate e prodotti vari per medicazione - 701"/>
        <s v="Medicazioni secondarie (cerotti, bendaggi, garze in cotone e TNT, tamponi,  etc.)  IN ARCA - 707"/>
        <s v="Medicazioni varie - 708"/>
        <s v="METADONE CLORIDRATO - 708"/>
        <s v="Mezzi viscoelastici - 708"/>
        <s v="MICROINFUSORI PER INSULINA E MATERIALE DI CONSUMO - 706"/>
        <s v="MICROINFUSORI X  TERAPIA INSULINICA E MATERIALE DI CONSUMO - 708"/>
        <s v="Modulo aggiuntivo per simulazione virtuale per risonanza - 922"/>
        <s v="MODULO DI SINTESI 18F - FLUORODESOSSIGLUCOSIO - 925"/>
        <s v="Monitor diagnostici per dipartimenti di Radiologia - 922"/>
        <s v="MONITOR IMPIANTABILI CARIDACO MININVASIVO REVEAL LINQ - 925"/>
        <s v="N. 1 SISTEMA MOTORIZZATO PER CHIRURGIA - 706"/>
        <s v="n. 6 elettrobisturi ultracision Harmonic e materiale di consumo dedicato - 701"/>
        <s v="N. 8 Tavoli operatori - 708"/>
        <s v="N.1 COLONNA PER ORTOPEDIA - 706"/>
        <s v="NASTRI PER SUTURE CUTANEA - 925"/>
        <s v="NEUROSTIMOLATORI - 706"/>
        <s v="neurostimolatori midollari - 701"/>
        <s v="noleggio 5 apparecchiature per ossigeno liquido - 708"/>
        <s v="NOLEGGIO A LUNGO TERMINE DI VEICOLI - 709"/>
        <s v="Noleggio AB-THERA e fornitura medicazioni - 708"/>
        <s v="NOLEGGIO APP. SPECTRUM CARDIOCHIRURGIA - 705"/>
        <s v="noleggio apparecchiature endoscopiche per otorinolaringoiatria - 703"/>
        <s v="NOLEGGIO ATTREZZATURE RADIOLOGICHE PER PRONTO SOCCORSO - 702"/>
        <s v="Noleggio ausili antidecubito (RSA Pertini) 1 - 706"/>
        <s v="Noleggio ausili antidecubito (RSA Pertini) 2 - 706"/>
        <s v="NOLEGGIO AUTO - CONVENZIONE CONSIP - 705"/>
        <s v="Noleggio biennale di un Sistema BrainAmp MR plus 64 canali - 701"/>
        <s v="NOLEGGIO CARROZZINE TRASPORTO PAZIENTI - 702"/>
        <s v="Noleggio citofluorimetro - 922"/>
        <s v="noleggio di ecotomografo per ostetricia e ginecologia - 703"/>
        <s v="noleggio di sistema combinato di litotrissia endoscopica - 703"/>
        <s v="NOLEGGIO DISTRIBUTORI ACQUA MENSA - 702"/>
        <s v="Noleggio e manutenzione lavaendoscopi Soluscope e armadi ventilati - 701"/>
        <s v="Noleggio e manutenzioni centrali telefoniche - CONSIP - 707"/>
        <s v="Noleggio fotocopiatrice x centro stampa - 708"/>
        <s v="noleggio fotocopiatrici - 922"/>
        <s v="NOLEGGIO FOTOCOPIATRICI - 925"/>
        <s v="NOLEGGIO FULL SERVICE DI APPARECCHI CARDIOMONITOR RESPIRATORI - 708"/>
        <s v="Noleggio lavadisinfettatrice - 708"/>
        <s v="Noleggio lavaendoscopi e relativo materiale di consumo (PARTE NOLEGGIO e manutenzione  e materiale di consumo) - 703"/>
        <s v="Noleggio lavaendoscopi e relativo materiale di consumo (PARTE NOLEGGIO e manutenzione  e materiale di consumo) - 706"/>
        <s v="Noleggio lavaendoscopi e relativo materiale di consumo (PARTE NOLEGGIO e manutenzione  e materiale di consumo) - 925"/>
        <s v="noleggio letto antidecubito per terapia intensiva - 708"/>
        <s v="Noleggio litotritore - 708"/>
        <s v="Noleggio operativo di un coloratore - 922"/>
        <s v="Noleggio operativo sistema fotochemioterapia extracorporea - 922"/>
        <s v="Noleggio operativo sistema terapia del vuoto - 922"/>
        <s v="NOLEGGIO PER SISTEMA DI TELEMEDICINA E TELECONSULTO INTOUCH RP-LITE - 705"/>
        <s v="NOLEGGIO SET DI STRUMENTARIO CHIRURGICO - 703"/>
        <s v="noleggio sistema apparecchiatura LCM SMS 8050 IVD comprensivo di componenti aggiuntivi - 703"/>
        <s v="noleggio sistema di ablazione a microonde - 922"/>
        <s v="noleggio sistema fotochemioterapia - 922"/>
        <s v="noleggio sistema radiografico digitale diretto per radiologia Melloni - 703"/>
        <s v="Noleggio sistema Vmax per cardiologia - 922"/>
        <s v="Noleggio stampante Xerox Solid Ink + materiale - 708"/>
        <s v="Noleggio sterilizzatrice STERRAD - 702"/>
        <s v="noleggio strumentazione endoscopica - 703"/>
        <s v="NOLEGGIO TEMPORANEO DEFIBRILLATORI ESIGENZE URGENTI - 991"/>
        <s v="Noleggio veicoli - Consip - 707"/>
        <s v="Nuova piattaforma BackUp aziendale - 922"/>
        <s v="NUOVA PROCEDURA DI SELEZIONE PER L'ASSEGNAZIONE DELLE POSTAZIONI DI SOCCORSO CONTINUATIVE 118 - 991"/>
        <s v="NUOVO CENTRO FORMAZIONE VIALE MONZA - FOTOCOPIATRICI A NOLEGGIO VERIFICA ADESIONE CONSIP - 991"/>
        <s v="Nuovo gestionale Anatomi Patologica - 922"/>
        <s v="NUTRIZIONE ARTIFICIALE  DOMICILIARE (ALIMENTI) - 706"/>
        <s v="NUTRIZIONE ARTIFICIALE DOMICILIARE (DISPOSITIVI MEDICI) - 706"/>
        <s v="Nutrizione enterale e pompe infusionali - 708"/>
        <s v="NUTRIZIONE PARENTERALE DOMICIALIRE PER 3 PAZIENTI PARTICOLARI - 706"/>
        <s v="NUTRIZIONE PARENTERALE DOMICILIARE - 706"/>
        <s v="OPERE DA FABBRO - 709"/>
        <s v="Opere da fabbro - 922"/>
        <s v="OPERE DA FALEGNAME - 709"/>
        <s v="OPERE DA PITTORE - 709"/>
        <s v="OPERE DI CONTROSOFFITTATURA - 709"/>
        <s v="OPERE DI PAVIMENTAZIONE - 709"/>
        <s v="OPERE EDILI - 709"/>
        <s v="OSSIGENOTERAPIA - 706"/>
        <s v="Pace Makers e defibrillatori - 708"/>
        <s v="PACEMAKERSS, ELETTROCATETERI, DEFIBRILLATORI IMPIANTABILI E STIMOLATORI BIVENTRICOLARI - 925"/>
        <s v="PALLONI RIANIMATORI ED ACCESSORI VARI - 925"/>
        <s v="pannoloni per adulti e pannolini per bambini - 701"/>
        <s v="Passamalatii con tavolino per monitoraggio - 922"/>
        <s v="pellicole radiografiche e locazione di stampanti - 701"/>
        <s v="POLIZZA RCT/O - - 705"/>
        <s v="POLIZZE ASSICURATIVE (Tutti i Rischi del patrimonio, Kasko, Tutela Legale, RC Patrimoniale, Infortuni Categorie Diverse) - 705"/>
        <s v="POMPE E DEFLUSSORI E REGOLATORI DI FLUSSO (per Buzzi) - 703"/>
        <s v="POMPE IMPIANTABILI E NEUROSTIMOLATORI - 703"/>
        <s v="Poppatoi e tettarelle - 708"/>
        <s v="Portale della Fondazione - 922"/>
        <s v="Portatile per radioscopia - 708"/>
        <s v="POSTAZIONE DI LAVORO INFORMATICHE PER IL SISTEMA INFORMATIVO DELLE TERAPIE INTENSIVE DELLA DITTA UMS - 925"/>
        <s v="Potenziamento infrastruttura wi-fi aziendale e voi ip - 922"/>
        <s v="POTENZIAMENTO SISTEMI DI PAGAMENTO ED ACCETTAZIONE AUTOMATICA - 925"/>
        <s v="POTENZIAMENTO SISTEMI SERVER - 925"/>
        <s v="Presidi diversi per il Centro Trasfusionale UNICI (rinnovazione) - 925"/>
        <s v="PRESIDI PER ELETTROFISIOLOGIA - 925"/>
        <s v="PRESIDI PER LAPARO/TORACOSCOPIA E LAPARO/TORACOTOMIA - 925"/>
        <s v="PRESIDIO PICO PER TERAPIA A PRESSIONE NEGATIVA AMBULATORIA - 925"/>
        <s v="Prestazioni infermieristiche e socio assistenziali - 704"/>
        <s v="PRESTAZIONI SPECIALISTICHE DI LABORATORIO PER LA RICERCA DI SOSTANZE D'ABUSO - 706"/>
        <s v="prevenzione e cura delle lesioni da pressione (letti e materassi antidecubito) - 701"/>
        <s v="procedura affidamento in concessione edicola - 922"/>
        <s v="Procedura aperta fornitura esami di Laboratorio e relative apparecchiature  per UO Lab. Patologia Clinica e Genetica Medica -  n. 9 Lotti - 923"/>
        <s v="PROCEDURA APERTA PER LA FORNITURA DI UN SISTEMA DI ARCHIVIAZIONE DI IMMAGINI RADIOLOGICHE - 709"/>
        <s v="Procedura aperta per l'acquisizione mediante noleggio di sistemi diagnostici per emogasanalisi, elettroliti substrati e coossimetria - 701"/>
        <s v="Procedura aperta per l'acquisizione mediante noleggio di sistemi diagnostici per emogasanalisi, elettroliti substrati e coossimetria - 702"/>
        <s v="Procedura aperta per l'acquisizione mediante noleggio di sistemi diagnostici per emogasanalisi, elettroliti substrati e coossimetria - 922"/>
        <s v="Procedura aperta per l'affidamento servizi di polizze assicurative - 703"/>
        <s v="Procedura aperta per l'affidamento servizi di polizze assicurative - 704"/>
        <s v="Procedura aperta per l'affidamento servizi di polizze assicurative - 922"/>
        <s v="Procedura aperta, in forma aggregata, fornitura DM Neurostimolazione Cerebrale profonda, Midollare e sistemi di Infusione intratecale di Farmaco - 12 lotti - 923"/>
        <s v="Procedura per l'affidamento del contratto di fornitura di Kit diagnostici per encefalite autoimmune - 923"/>
        <s v="Procedura per l'affidamento del Servizio di Cryomanagement (gestione, conservazione, movimentazione e tracciabilità dei contenitori criogenici) certificato GMP, remptizzazione allarmi e  - 923"/>
        <s v="PROCEDURA PER L'ASSEGNAZIONE DELLE POSTAZIONI 118 DI CARATTERE NON CONTINUATIVO ESTEMPORANEE - 991"/>
        <s v="Processatori automatici istologici - 922"/>
        <s v="Prodotti di carta per igiene personale, prodotti politenati e prodotti di carta diversi - 701"/>
        <s v="Prodotti di carta per igiene personale, prodotti politenati e prodotti di carta diversi - 702"/>
        <s v="Prodotti di carta per igiene personale, prodotti politenati e prodotti di carta diversi - 703"/>
        <s v="Prodotti di carta per igiene personale, prodotti politenati e prodotti di carta diversi - 705"/>
        <s v="Prodotti di carta per igiene personale, prodotti politenati e prodotti di carta diversi - 706"/>
        <s v="Prodotti di carta per igiene personale, prodotti politenati e prodotti di carta diversi - 707"/>
        <s v="Prodotti di carta per igiene personale, prodotti politenati e prodotti di carta diversi - 709"/>
        <s v="Prodotti di carta per igiene personale, prodotti politenati e prodotti di carta diversi - 716"/>
        <s v="Prodotti di carta per igiene personale, prodotti politenati e prodotti di carta diversi - 717"/>
        <s v="Prodotti di carta per igiene personale, prodotti politenati e prodotti di carta diversi - 719"/>
        <s v="Prodotti di carta per igiene personale, prodotti politenati e prodotti di carta diversi - 721"/>
        <s v="Prodotti di carta per igiene personale, prodotti politenati e prodotti di carta diversi - 723"/>
        <s v="Prodotti di carta per igiene personale, prodotti politenati e prodotti di carta diversi - 724"/>
        <s v="Prodotti di carta per igiene personale, prodotti politenati e prodotti di carta diversi - 727"/>
        <s v="Prodotti di carta per igiene personale, prodotti politenati e prodotti di carta diversi - 922"/>
        <s v="Prodotti di carta per igiene personale, prodotti politenati e prodotti di carta diversi - 923"/>
        <s v="Prodotti di carta per igiene personale, prodotti politenati e prodotti di carta diversi - 924"/>
        <s v="Prodotti di carta per igiene personale, prodotti politenati e prodotti di carta diversi - 925"/>
        <s v="PRODOTTI E REAGENTI  ESCLUSIVI  PER SERVIZIO BIOCHIMICA  - 702"/>
        <s v="PRODOTTI MONOUSO IN PLASTICA - 925"/>
        <s v="PRODOTTI PER L'IGIENE PERSONALE DEL PAZIENTE - 706"/>
        <s v="Progetto ”Senza dimora e disagio psichico: dalla gestione in urgenza alla prevenzione dell’emergenza”  - 701"/>
        <s v="PROGRAMMI DI VALUTAZIONE ESTERNA DI QUALITA' PER MICROBIOLOGIA E AUTOIMMUNITA' - 702"/>
        <s v="proroga al 31/12/2015 dei contratti di fornitura di strumenti in locazione e relativi kit per la tipizzazione tissutale HLA occorrenti al SIMT - 701"/>
        <s v="Proroga della convenzione conclusa da Consip S.p.A. per il servizio di telefonia fissa, convenzione “Telefonia Fissa e Connettività IP 4”. - 701"/>
        <s v="Proroga tecnica del Contratto Quadro Ripetizione OPA Consip relativa Servizio Pubblico di Connettività SPC in favore delle Pubbliche Amministrazioni - 701"/>
        <s v="Protesi d'anca e ginocchio - 708"/>
        <s v="PROTESI FONATORIE - 708"/>
        <s v="PROTESI FUSION BIOLINE - 706"/>
        <s v="PROTESI GASTROESOFAGEE E INTESTINALI - 925"/>
        <s v="Protesi gastroesofagee ed intestinali - 708"/>
        <s v="Protesi mammarie ed espansori - 708"/>
        <s v="PROTESI ORTOPEDICHE - 706"/>
        <s v="PROTESI ORTOPEDICHE (per Sacco e FBF) - 703"/>
        <s v="PROTESI ORTOPEDICHE E CEMENTO E MATERIALI E MEZZI PER OSTEOSINTESI OCCORRENTI AI REPARTI DI ORTOPEDIA E TRAUMATOLOGIA - 705"/>
        <s v="PROTESI PER APPARATO UROGENITALE - 703"/>
        <s v="PROTESI PER INCONTINENZA PRO ACT - 706"/>
        <s v="PROTESI PER OTOMICROCHIRURGIA - 703"/>
        <s v="protesi valvolari occorrenti alla S.C. Cardiochirurgia - 701"/>
        <s v="PROTESI VASCOLARI - 703"/>
        <s v="PROTESI VASCOLARI - 925"/>
        <s v="protesi vascolari e patch vascolari per il dipartimento cardiotoracovascolare - 701"/>
        <s v="PROTESI VASCOLARI ESCLUSIVE - 705"/>
        <s v="PROTOSSIDO D'AZOTO - 925"/>
        <s v="Radiofarmaci - 1 - 701"/>
        <s v="radiofarmaci - 2 - 701"/>
        <s v="Radiofarmaci - 702"/>
        <s v="Radiofarmaci - 705"/>
        <s v="Radiofarmaci - 706"/>
        <s v="reagenti specifici PER EMOCOLTURA CON TECNICA PNA FISH - 702"/>
        <s v="reagenti specifici per sierologia parassitologica con tecnica blotting e diagnosi leptospirosi - 702"/>
        <s v="RESIDENZIALITA' LEGGERA - 705"/>
        <s v="RESIDENZIALITA' LEGGERA - 706"/>
        <s v="RESIDENZIALITA' LEGGERA - 707"/>
        <s v="RETI CHIRURGICHE (contenimento addominale/ernia/laparocele)  IN ARCA - 707"/>
        <s v="reti per contenimento addominale ernia e laparocele - 701"/>
        <s v="Reti per contenimento addominale, ernia e laparocele - 701"/>
        <s v="REVISORI DI BILANCIO - 925"/>
        <s v="RILEVATORI DI CO E O2 - 991"/>
        <s v="Rinnovamento apparati di rete - 922"/>
        <s v="RIPETITORI PER TELFONI CELLULARI PRONTO SOCCORSO - 925"/>
        <s v="ristrutturazione sala interventistica endoscopia interventistica - 701"/>
        <s v="Ritiro di servizio raccolta smaltimento rifiuti pericolosi e non pericolosi - ARCA - 707"/>
        <s v="RITIRO, TRASFERIMENTO NELLO STABILIMENTO DI LAVORAZIONE INDUSTRIALE DEL PLASMA E PLASMASAFE GARA SOVRAREGIONALE PER LOMBARDIA - PIEMONTE - SARDEGNA - 991"/>
        <s v="Ritiro, trasporto e smaltimento rifiuti sanitari pericolosi a rischio infettivo e non - 708"/>
        <s v="SACCHE PER LA NUTRIZIONE PARENTERALE   IN ARCA - 707"/>
        <s v="Sacche per nutrizione parenterale - 701"/>
        <s v="sacche personalizzate per nutrizione parenterale - 708"/>
        <s v="SACCHI IN MATERIALE VARIO - 702"/>
        <s v="SACCHI IN MATERIALE VARIO - 703"/>
        <s v="SACCHI IN MATERIALE VARIO - 705"/>
        <s v="SACCHI IN MATERIALE VARIO - 706"/>
        <s v="SACCHI IN MATERIALE VARIO - 925"/>
        <s v="Sensori monouso e pluriuso per saturimetri - 701"/>
        <s v="Sensori monouso e pluriuso per saturimetri - 703"/>
        <s v="Sensori monouso e pluriuso per saturimetri - 706"/>
        <s v="Sensori monouso e pluriuso per saturimetri - 707"/>
        <s v="Sensori monouso e pluriuso per saturimetri - 922"/>
        <s v="Sensori monouso e pluriuso per saturimetri - 923"/>
        <s v="Sensori monouso e pluriuso per saturimetri - 925"/>
        <s v="sensori per saturimetri - 701"/>
        <s v="Sensori per saturimetria - 701"/>
        <s v="Sensori per saturimetria - 702"/>
        <s v="Sensori per saturimetria - 703"/>
        <s v="Sensori per saturimetria - 707"/>
        <s v="Sensori per saturimetria - 708"/>
        <s v="Sensori per saturimetria - 925"/>
        <s v="Separatori cellulari e kit per procedure di aferesi terapeutica e produttiva  - 701"/>
        <s v="Separatori cellulari e kit per procedure di aferesi terapeutica e produttiva - 701"/>
        <s v="Separatori cellulari e kit per procedure di aferesi terapeutica e produttiva - 707"/>
        <s v="SERVER PER PROGETTO RADIOLOGIA DOSIMETRIA - 925"/>
        <s v="SERVICE DI APPARECCHIATURE PER MONITORAGGIO EMODINAMICO E RELATIVO MATERIALE DI CONSUMO - 705"/>
        <s v="SERVICE DI EMODINAMICA - 706"/>
        <s v="Service di emodinamica radiologia interventistica cardiologia pediatrica - 701"/>
        <s v="Service di emodinamica radiologia interventistica cardiologia pediatrica - 702"/>
        <s v="service di sistemi analitici per l'esecuzione di esami di coagulazione (act-aptt-pt) occorrenti al servizio di anestesia e rianimazione Dipartimento Cardiotoracovascolare - 701"/>
        <s v="Service di un sistema completo di videocistoscopia comprensivo di guaine monopaziente - 703"/>
        <s v="Service di un sistema di misurazione per il monitoraggio emodinamico e per l'ossigenazione in continuo - 707"/>
        <s v="Service emoglobina glicata - 708"/>
        <s v="service esami di laboratorio e citogenetica - 706"/>
        <s v="service esami di laboratorio e citogenetica - 708"/>
        <s v="SERVICE LITOTRITORE - 705"/>
        <s v="SERVICE MACERATORI - 705"/>
        <s v="SERVICE MONITORAGGIO  E DEFIBRILLAZIONE - 991"/>
        <s v="Service neuroradiologia interventistica - 701"/>
        <s v="Service neuroradiologia interventistica - 718"/>
        <s v="Service neuroradiologia interventistica - 1 - 923"/>
        <s v="Service Neuroradiologia Interventistica - 2 - 923"/>
        <s v="SERVICE PER BIOLOGIA MOLECOLARE QUALITATIVO HCV-RNA, HBV-DNA - 703"/>
        <s v="service per il reparto di emodinamica e radiologia interventistica - 701"/>
        <s v="SERVICE SISTEMA PRESSIONE TOPICA NEGATIVA - 705"/>
        <s v="SERVICE SISTEMA VIGILEO (APPARECCHIATURA IN NOLEGGIO  E CONSUMABILI) - 701"/>
        <s v="SERVICE SISTEMA VIGILEO (APPARECCHIATURA IN NOLEGGIO  E CONSUMABILI) - 706"/>
        <s v="SERVICE SISTEMA VIGILEO (APPARECCHIATURA IN NOLEGGIO  E CONSUMABILI) - 707"/>
        <s v="SERVIZI ASSICURATIVI - RC AUTO, RC PATRIMONIALE, INFORTUNI, ALL RISK - 709"/>
        <s v="Servizi assicurativi &quot;Infortuni categorie diverse&quot; e &quot;All risks&quot; - 704"/>
        <s v="SERVIZI ASSISTENZIALI EDUCATIVI ED ALBERGHIERI PER FUNZIONAMENTO CDD TREZZANO - 706"/>
        <s v="SERVIZI CONDIVISI REGIONALE DEMATERILIZZAZIONE - 925"/>
        <s v="SERVIZI CONDIVISI REGIONALI ACCOGLIENZA - 925"/>
        <s v="SERVIZI CONDIVISI REGIONALI DISASTER RECOVERY - 925"/>
        <s v="servizi copertura assicurativa rischi vari (infortuni categorie diversi, multirischi veicoli dipendententi (KASKO), all risks patrimomio - 703"/>
        <s v="SERVIZI DI AGGIORNAMENTO E LICENZE SOFTWARE ORACLE DITTA ORACLE ITALIA - 925"/>
        <s v="SERVIZI DI ASSISTENZA ORDINARIA E SPECIALISTICA DEL SISTEMA INFORMATICO DI LABORTORIO ANALISI DITTA DEDALUS - 925"/>
        <s v="SERVIZI DI ASSISTENZA ORDINARIA ED EVOLUTIVA PER IL SISTEMA INFORMATIVO DIGISTAT PER I REPARTI DI TERAPIA INTENSIVA UMS - 925"/>
        <s v="Servizi di Cuptel, Alpa, cartelle cliniche, facchinaggio - 704"/>
        <s v="SERVIZI DI GESTIONE DELLE POSTAZIONI DI LAVORO INFORMATICHE FLEET MANAGEMENT - 925"/>
        <s v="SERVIZI DI GUARDIANIA , PORTIERATO E DI  VIGILANZA ARMATA - ARCA - 707"/>
        <s v="Servizi di manutenzione ed assistenza tecnica del sistema GTIS - 701"/>
        <s v="Servizi ospedalieri di supporto al personale infermieristico (A.S.A) - 702"/>
        <s v="SERVIZIO A SUPPORTO DEI MEDICI DI CONTINUITA' ASSISTENZIALE - 705"/>
        <s v="Servizio agenzia viaggi - 922"/>
        <s v="SERVIZIO ANTICENDIO ELIPORTI BRESSO E CAIOLO E COMO - 991"/>
        <s v="Servizio archiviazione atti sanitari e clinici - 701"/>
        <s v="Servizio archiviazione atti sanitari e clinici - 702"/>
        <s v="SERVIZIO ARCHIVIAZIONE C.C. E DOCC AMM. - 701"/>
        <s v="SERVIZIO ARCHIVIAZIONE C.C. E DOCC AMM. - 705"/>
        <s v="SERVIZIO ARCHIVIAZIONE C.C. E DOCC AMM. - 923"/>
        <s v="SERVIZIO ARCHIVIAZIONE C.C. E DOCC AMM. - 925"/>
        <s v="Servizio asportazione rifiuti AMSA - 925"/>
        <s v="SERVIZIO ASSICURATIVO PER LE POLIZZE INERENTI INFORTUNI CATEGORIE DIVERSE, MULTIRISCHI, VEICOLI DIPENDENTI, E RESPONSABILITA' CIVILE AUTO - AUTO RISCHI DIVERSI- MULTIRISCHI - 706"/>
        <s v="servizio assistenza e manautenzione applicativo gestionale anagrafe pazienti centralizzata/cup/gestione ambulatoriale/gestine ricoveri /integrazione sio hl7 e crs siss - 706"/>
        <s v="Servizio attività culinarea - 922"/>
        <s v="SERVIZIO BROKERAGGIO - 705"/>
        <s v="Servizio brokeraggio - 922"/>
        <s v="Servizio di  verifica e manutenzione degli impianti elevatori - 706"/>
        <s v="Servizio di assistenza assicurativa - 923"/>
        <s v="Servizio di assistenza e manutenzione apparecchiature radiologiche n° 1 tac Siemens, Somatom, 16-1gammacamera Siemens Ecamsignature-n°1tac Thosiba Cass 8000 - 706"/>
        <s v="servizio di assistenza e manutenzione APPLICATIVO  GESTIONALE CARTELLA CLINICA DIGITALE - 706"/>
        <s v="servizio di assistenza e manutenzione applicativo gestionale  Data warehouse Business Object e sviluppo Business intelligece - 706"/>
        <s v="servizio di assistenza e manutenzione del software applicativo gestione delle risorse umanee - 706"/>
        <s v="SERVIZIO DI ASSISTENZA E MANUTENZIONE DELL'APPLICATIVO DI PRONTO SOCCORSO - 706"/>
        <s v="servizio di assistenza e manutenzione dell'applicativo di protocollo e gestione documentale - 706"/>
        <s v="SERVIZIO DI ASSISTENZA E MANUTENZIONE EPR GALILEO E SISTEME MIDDELWARE E GATE JACP - 706"/>
        <s v="SERVIZIO DI ASSISTENZA ED INTERMEDIAZIONE ASSICURATIVA - 705"/>
        <s v="SERVIZIO DI ASSISTENZA ED INTERMEDIAZIONE ASSICURATIVA - 707"/>
        <s v="SERVIZIO DI ASSISTENZA ED INTERMEDIAZIONE ASSICURATIVA - 709"/>
        <s v="SERVIZIO DI ASSISTENZA INFERMIERISTICA E PEDONAGGIO - 709"/>
        <s v="SERVIZIO DI ASSISTENZA ORDINARIA SPECIALISTICA E SERVIZI AGGIUNTIVI PER IL SISTEMA INFORMATIVO AMMINISTRATIVO ERP - DITTA SANTER - 925"/>
        <s v="Servizio di Brokeraggio - 703"/>
        <s v="Servizio di Brokeraggio - 706"/>
        <s v="Servizio di Brokeraggio - 708"/>
        <s v="Servizio di Brokeraggio - 717"/>
        <s v="SERVIZIO DI CATETING PER SEDI AFFERITE ED ESTERNE PSICHIATRICHE - 702"/>
        <s v="Servizio di comunicazione interna ed esterna, ufficio stampa, rapporto con i media e gestione House Organ - 923"/>
        <s v="Servizio di conduzione e manutenzione del sistema informativo PIESSE dell’area emergenza-urgenza - 701"/>
        <s v="Servizio di conduzione full service, manutenzione e assistenza dei sistemi informativi per la gestione e l’analisi dei flussi informativi – SW_x000d__x000a_Oracolo - 701"/>
        <s v="Servizio di conduzione full service, manutenzione e assistenza dei sistemi informativi per la gestione e l’analisi dei flussi informativi – SW_x000d__x000a_Oracolo - 707"/>
        <s v="Servizio di conduzione, manutenzione e assistenza deisistemi informativi installati presso il Dipartimento di Medicina di Laboratorio - 701"/>
        <s v="SERVIZIO DI CONNETTIVITA' (SPC) - 706"/>
        <s v="Servizio di conservazione sostitutiva legale di documenti informatici - 701"/>
        <s v="Servizio di conservazione sostitutiva legale di documenti informatici - 707"/>
        <s v="Servizio di controllo del processo di ricondizionamento dei dispositivi medici riutilizzabili e sterilizzabili in uso presso l'Azienda Ospedaliera - 701"/>
        <s v="SERVIZIO DI COPERTURA ASSICURATIVA  ALL RISKS - 706"/>
        <s v="Servizio di copertura assicurativa all risk property - ARCA - 707"/>
        <s v="SERVIZIO DI COPERTURA ASSICURATIVA DEI RISCHI DI RESPONSABILITà CIVILE VERSO TERZI E VERSO PRESTATORI D'OPERA - 709"/>
        <s v="Servizio di copertura assicurativa dei rischi KASKO per vetture dei dipendenti autorizzati a missioni di servizio con propria autovettura - 707"/>
        <s v="SERVIZIO DI COPERTURA ASSICURATIVA PER RESPONSABILITÁ CIVILE VERSO TERZI PRESTATORI D'OPERA - 706"/>
        <s v="SERVIZIO DI COPERTURA ASSICURATIVA RCT/O  IN ARCA - 707"/>
        <s v="Servizio di copertura assicurativa rischi infortuni - 707"/>
        <s v="SERVIZIO DI DISINFESTAZIONE E DERATTIZZAZIONE - 706"/>
        <s v="SERVIZIO DI DISINFESTAZIONE E DERATTIZZAZIONE - 709"/>
        <s v="servizio di dosimetria - 703"/>
        <s v="SERVIZIO DI EROGAZIONE ASSISTENZA SANITARIA - 925"/>
        <s v="Servizio di facchinaggio interno ed esterno comprensivo di automezzi - 701"/>
        <s v="Servizio di facchinaggio interno ed esterno comprensivo di automezzi - 702"/>
        <s v="Servizio di facchinaggio interno ed esterno comprensivo di automezzi - 704"/>
        <s v="Servizio di facchinaggio interno ed esterno comprensivo di automezzi - 707"/>
        <s v="Servizio di fonia fissa - 922"/>
        <s v="Servizio di fonia mobile - 922"/>
        <s v="SERVIZIO DI GESTIONE AUTOMATIZZATA DELLE PROCEDURE PER L’AMMINISTRAZIONE ECONOMICO/PREVIDENZIALE, LA RILEVAZIONE DELLE PRESENZE/ASSENZE E L’ELABORAZIONE DELLA TURNISTICA DEL PERSONALE DE - 925"/>
        <s v="Servizio di gestione degli stabulari e materiale di consumo - 923"/>
        <s v="servizio di gestione del Sistema Bibliotecario Biomedico Lombardo - 701"/>
        <s v="SERVIZIO DI GESTIONE RISCHIO LEGIONELLA - 706"/>
        <s v="SERVIZIO DI GESTIONE RISCHIO LEGIONELLA - 707"/>
        <s v="Servizio di help desk - gestione pdl e apparati di rete - 707"/>
        <s v="SERVIZIO DI LAVAGGIO STOVIGLIE E SUPPORTO CUCINA - 709"/>
        <s v="Servizio di lavanolo - 704"/>
        <s v="SERVIZIO DI LAVANOLO - 706"/>
        <s v="SERVIZIO DI LAVANOLO RSA PERTINI - 706"/>
        <s v="servizio di locazione, sanificazione e distribuzione di materassi e guanciali ignifughi - 701"/>
        <s v="Servizio di mantenimento, sorveglianza e rinnovo delle certificazioni dei sistemi qualità (SGQ) e ambientale (SGA) - 707"/>
        <s v="Servizio di manutenzione aree verdi - 701"/>
        <s v="Servizio di manutenzione aree verdi - 702"/>
        <s v="Servizio di manutenzione aree verdi - 706"/>
        <s v="Servizio di manutenzione aree verdi - 707"/>
        <s v="Servizio di manutenzione aree verdi - 925"/>
        <s v="servizio di manutenzione dei gruppi statici di continuità (UPS) - 925"/>
        <s v="Servizio di manutenzione del verde - 701"/>
        <s v="Servizio di manutenzione delle attrezzature antincendio - 708"/>
        <s v="Servizio di manutenzione delle attrezzature tecnico economali - 705"/>
        <s v="Servizio di manutenzione delle attrezzature tecnico economali - 707"/>
        <s v="Servizio di manutenzione ed implementazione sito aziendale - 708"/>
        <s v="Servizio di manutenzione full risk - server sistemi winlab dei Laboratori - 923"/>
        <s v="Servizio di manutenzione impianti di condizionamento autonomi tipo split-system - 708"/>
        <s v="Servizio di manutenzione ordinaria e correttiva dei produttori di biossido di cloro e fornitura di reagenti - 708"/>
        <s v="Servizio di manutenzione ordinaria rete fonia interna IN CONSIP - 707"/>
        <s v="Servizio di manutenzione preventiva e correttiva della rete di distribuzione degli impianti gas medicinali e tecnici - 706"/>
        <s v="Servizio di manutenzione risonanza magnetica - 707"/>
        <s v="Servizio di Manutenzione Tac - 707"/>
        <s v="Servizio di manutezione software sistema amm.vo contabile - 706"/>
        <s v="SERVIZIO DI MEDIAZIONE LINGUISTICA - 709"/>
        <s v="servizio di ospedalizzazione domiciliare e cure palliative oncologiche - 703"/>
        <s v="Servizio di perfusione - 922"/>
        <s v="SERVIZIO DI PORTIERATO - 703"/>
        <s v="SERVIZIO DI PORTIERATO - 709"/>
        <s v="Servizio di posta celere aziendale - 701"/>
        <s v="Servizio di posta celere aziendale - 705"/>
        <s v="Servizio di posta celere aziendale - 706"/>
        <s v="Servizio di posta celere aziendale - 707"/>
        <s v="Servizio di posta celere aziendale - 708"/>
        <s v="Servizio di posta celere aziendale - 922"/>
        <s v="Servizio di posta celere aziendale - 923"/>
        <s v="Servizio di progettazione fornitura e gestione server - 707"/>
        <s v="Servizio di pulizia - 704"/>
        <s v="SERVIZIO DI PULIZIA - 705"/>
        <s v="SERVIZIO DI PULIZIA - 706"/>
        <s v="SERVIZIO DI PULIZIA DI PALAZZO UFFICI - 925"/>
        <s v="Servizio di pulizia e sanificazione - 708"/>
        <s v="Servizio di raccolta, prelievo, trasporto e smaltimento/recupero di rifiuti sanitari pericolosi a rischio infettivo e chimico, di rifiuti sanitari non pericolosi e di rifiuti speciali pe - 923"/>
        <s v="SERVIZIO DI RACCOLTA, STOCCAGGIO TEMPORANEO TRASPORTO SMALTIMENTO E/O RECUPERO DEI RIFIUTI SPECIALI PERICOLOSI E NON - 925"/>
        <s v="Servizio di reception, controllo accessi, centralino, vigilanza armata, trasporto valori - 923"/>
        <s v="Servizio di riabilitazione generale geriatrica - 708"/>
        <s v="servizio di riabilitazione psico-sociale territoriale del dipartimento di salute mentale dell'Azienda (Piano Urbano) - 701"/>
        <s v="SERVIZIO DI RINNOVO DELLA CERTIFICAZIONE UNI EN ISO 9001:2008 DELLE UU.OO./SERVIZI DELL’AO - 706"/>
        <s v="Servizio di ristorazione - 704"/>
        <s v="SERVIZIO DI RISTORAZIONE DIPENDENTI - 925"/>
        <s v="Servizio di ristorazione ospiti e dipendenti (Rsa Pertini, CDI Garbagnate, RSD Limbiate) - 706"/>
        <s v="SERVIZIO DI RISTORAZIONE PER SACCO - 703"/>
        <s v="Servizio di ritiro valori - 707"/>
        <s v="Servizio di sgombero neve - 701"/>
        <s v="SERVIZIO DI SGOMBERO NEVE E SPARGIMENTO SALE - 709"/>
        <s v="SERVIZIO DI SICUREZZA INFORMATICA - 925"/>
        <s v="Servizio di sorveglianza fisica della radioprotezione e controllo apparecchiature radiologiche - 706"/>
        <s v="SERVIZIO DI STERILIZZAZIONE AD OSSIDO DI ETILENE - 706"/>
        <s v="Servizio di sterilizzazione ad ossido di etilene per dispositivi medico-chirurgici - 707"/>
        <s v="SERVIZIO DI SUPPORTO PSICOLOGICO AGLI OPERATORI DELL'EMERGENZA 1 - 991"/>
        <s v="SERVIZIO DI SUPPORTO PSICOLOGICO AGLI OPERATORI DELL'EMERGENZA 2 - 991"/>
        <s v="Servizio di supporto psicologico pre e post eventi traumatici - 991"/>
        <s v="Servizio di telefonia fissa  - CONSIP - 707"/>
        <s v="Servizio di telefonia mobile  -  Consip - 707"/>
        <s v="Servizio di telesorveglianza domiciliare - 706"/>
        <s v="Servizio di tesoreria - 701"/>
        <s v="Servizio di tesoreria - 704"/>
        <s v="SERVIZIO DI TESORERIA - 709"/>
        <s v="SERVIZIO DI TRASLOCHI E FACCHINAGGIO - 709"/>
        <s v="SERVIZIO DI TRASPORTO E SMALTIMENTO RIFIUTI PERICOLOSI A RISCHIO INFETTIVO - 706"/>
        <s v="SERVIZIO DI TRASPORTO E SMALTIMENTO RIFIUTI SPECIALI DI ORIGINE SANITARIA - 709"/>
        <s v="SERVIZIO DI TRASPORTO E TERMODISTRUZIONE RIFIUTI SANITARI - 709"/>
        <s v="Servizio di trasporto sanitario semplice e sanitario di pazienti e di materiali biologici vari - 703"/>
        <s v="Servizio di trasporto sanitario semplice e sanitario di pazienti e di materiali biologici vari - 705"/>
        <s v="Servizio di trasporto sanitario semplice e sanitario di pazienti e di materiali biologici vari - 706"/>
        <s v="Servizio di trasporto sanitario semplice e sanitario di pazienti e di materiali biologici vari - 707"/>
        <s v="Servizio di trasporto sanitario semplice e sanitario di pazienti e di materiali biologici vari - 708"/>
        <s v="Servizio di trasporto sanitario semplice e sanitario di pazienti e di materiali biologici vari - 922"/>
        <s v="Servizio di trasporto sanitario semplice e sanitario di pazienti e di materiali biologici vari - 923"/>
        <s v="SERVIZIO DI VENTILOTERAPIA - 708"/>
        <s v="Servizio di verifica  e manutenzioneimpianti elevatori - 706"/>
        <s v="Servizio di verifica  e manutenzioneimpianti elevatori - 708"/>
        <s v="Servizio di verifica  e manutenzioneimpianti elevatori - 922"/>
        <s v="Servizio di verifica dell’efficienza della rete di terra ai sensi del D.P.R. 462/01 - 701"/>
        <s v="servizio di vigilanza - 701"/>
        <s v="Servizio di vigilanza armata - 706"/>
        <s v="SERVIZIO DI VIGILANZA NOTTURNA ISPETTIVA - 925"/>
        <s v="SERVIZIO DI VIGILANZA PER P.O. BUZZI E FATEBENEFRATELLI - 703"/>
        <s v="SERVIZIO EDUCATIVO PER LE ACUZIE PSICHIATRICA IN ETA' EVOLUTIVA - 925"/>
        <s v="Servizio gestione calore e fornitura gas metano - 922"/>
        <s v="SERVIZIO GESTIONE CRM LEGNANO - 705"/>
        <s v="SERVIZIO GESTIONE CRM MAGENTA - 705"/>
        <s v="Servizio gestione dei sinistri in ambito legale  e assistenza legale - 923"/>
        <s v="SERVIZIO GESTIONE E MANUTENZIONE APPARECCHIATURE ELETTROMEDICALI - 703"/>
        <s v="Servizio gestione PET/TC - 702"/>
        <s v="servizio gestione sicurezza (opzionale in accordo trilaterale con RL e Lombardia Informatica) - 922"/>
        <s v="servizio gestione sicurezza Ict AGID - 922"/>
        <s v="SERVIZIO GLOBAL SERVICE - 705"/>
        <s v="SERVIZIO IN CONCESSIONE DELL'ESERCIZIO DEL PARCHEGGIO DELL'AREA ANTISTANTE IL DEA E E PS DELL'AZIENDA - 702"/>
        <s v="Servizio infermieristico per carcere di Bollate - 702"/>
        <s v="SERVIZIO INFERMIERISTICO PER DIALISI - 708"/>
        <s v="SERVIZIO INFERMIERISTICO PER DIALISI - 717"/>
        <s v="SERVIZIO INFERMIERISTICO RSA PERTINI - 706"/>
        <s v="servizio integrato di noleggio ricondizionamento  e logicistica dei dispositivi tessili, materasseria e noleggio biancheria - 703"/>
        <s v="SERVIZIO LAVANOLO - 705"/>
        <s v="Servizio lavanolo - 923"/>
        <s v="SERVIZIO MANUTENZIONE APPARECCHIATURE VENTILOTERAPIA - 708"/>
        <s v="Servizio manutenzione attrezzature biomediche - 922"/>
        <s v="servizio manutenzione dei sistemi di laboratorio di analisi e di banca tessuti - 922"/>
        <s v="SERVIZIO MANUTENZIONE E ASSISTENZA SOFTWARE DEI CONSULTORI - 708"/>
        <s v="Servizio manutenzione ordinaria e strordinaria, sanificazione presidi antidecubito - 707"/>
        <s v="SERVIZIO NBP DELLA RADIOFARMACIA - 925"/>
        <s v="SERVIZIO NOLEGGIO ANTIDECUBITO LEGNANO, MAGENTA, ABBIATEGRASSO - 705"/>
        <s v="SERVIZIO OSSIGENOTERAPIA - 708"/>
        <s v="servizio ourtsourcing della gestione informatica dell'area risorse umane e servizi complementari - 701"/>
        <s v="SERVIZIO OUTSOURCING Risorse Umane - 705"/>
        <s v="Servizio per la gestione aspetti medico legali dei sinistri - 923"/>
        <s v="Servizio portierato Amadeolab - 922"/>
        <s v="Servizio prenotazione telefonica, front-office agli sportelli e altri servizi complementari - 923"/>
        <s v="Servizio raccolta e smaltimento rifiuti speciali lotto 1 - 922"/>
        <s v="Servizio raccolta e smaltimento rifiuti speciali lotto 2 - 922"/>
        <s v="SERVIZIO RACCOLTA RIFIUTI INGOMBRANTI - 702"/>
        <s v="SERVIZIO RACCOLTA, TRASPORTO E SMALTIMENTO RIFIUTI SPECIALI - 702"/>
        <s v="Servizio rapporto con i Media - 922"/>
        <s v="Servizio rapporto con Media - 922"/>
        <s v="Servizio RCTO - 922"/>
        <s v="SERVIZIO RISTORAZIONE DEGENTI E DIPENDENTI - 925"/>
        <s v="SERVIZIO RISTORAZIONE OSPEDALE MAGENTA - 705"/>
        <s v="SERVIZIO RITIRO TRASPORTO E SMALTIMENTO RIFIUTI  SPECIALI PERICOLOSI E NON PERICOLOSI E MANUTENZIONE IMPIANTI - 706"/>
        <s v="Servizio smaltimento Rifiuti Radioattivi - 922"/>
        <s v="Servizio smaltimento Rifiuti Radioattivi - 925"/>
        <s v="servizio sostitutivo di mensa  mediante buoni pasto  - 703"/>
        <s v="Servizio sostitutivo mensa mediante buoni pasto  - 702"/>
        <s v="SERVIZIO SPURGO - 705"/>
        <s v="SERVIZIO SPURGO - 925"/>
        <s v="Servizio trasporti di economato e farmacia e gestione del magazzino - 925"/>
        <s v="SERVIZIO TRASPORTO SOGGETTI NEFROPATICI - 705"/>
        <s v="SERVIZIO VIGILANZA (ispezioni notturne) - 705"/>
        <s v="SERVIZIO VIGILANZA ARMATA - 708"/>
        <s v="servizioesterno e interno  di tarsporto con autolettiga e centri mobili di rianimazione di ammalati, sangue, emoderivati e servizi e personale ospedaliero - 701"/>
        <s v="Servzio raccolta e smaltimento rifiuti - 704"/>
        <s v="Set di ossigenazione per circolazione extracorporea - 701"/>
        <s v="set per endo-irrigazione in videolaparoscopia - 701"/>
        <s v="SIERI DI CONTROLLO PER IMMUNOLOGIA E BIOLOGIA MOLECOLARE - 705"/>
        <s v="SIRINGHE E KIT PER INIETTORI ANGIOGRAFICI - 706"/>
        <s v="SIRINGHE E KIT PER INIETTORI ANGIOGRAFICI - 709"/>
        <s v="SIRINGHE E KIT PER INIETTORI ANGIOGRAFICI - 925"/>
        <s v="SIRINGHE PER EMOGASANALISI - 925"/>
        <s v="sistema analitico automatico per l'esecuzione dello screening tossicologico dei lavoratori a rischio (campione biologico urina) e dello screening per accertamento secondo l'articolo 187  - 701"/>
        <s v="SISTEMA ANALITICO COMPLETO PER LA DETERMINAZIONE MEDIANTE REAL TIME PCR DEL GENOTIPO FETALE DELL'ANTIGENE RHD UTILIZZANDO DNA FETALE - 925"/>
        <s v="sistema analitico per la determinazione di marcatori di allergia con strumentazione in locazione - 701"/>
        <s v="SISTEMA AUTOMATICO DETERMINAZIONE VES - 701"/>
        <s v="SISTEMA AUTOMATICO DETERMINAZIONE VES - 705"/>
        <s v="SISTEMA AUTOMATICO DETERMINAZIONE VES - 706"/>
        <s v="SISTEMA AUTOMATICO DETERMINAZIONE VES - 708"/>
        <s v="SISTEMA AUTOMATICO DETERMINAZIONE VES - 709"/>
        <s v="Sistema chirurgico Thunderbeat - 702"/>
        <s v="Sistema chirurgico Thunderbeat - 706"/>
        <s v="Sistema chirurgico Thunderbeat - 707"/>
        <s v="Sistema chirurgico Thunderbeat - 922"/>
        <s v="Sistema Clean CK Trak - 922"/>
        <s v="Sistema completo di anestesia (ventilatore più monitor) - 922"/>
        <s v="sistema dali per ldl aferesi e apparecchiatura in service - 701"/>
        <s v="sistema di automazione per preparazione e purificazione di amplificazioni e sequenze - 701"/>
        <s v="SISTEMA DI COLORAZIONE CENTRIFUGA DI VETRINI PER EMATOLOGIA &quot;AEROSPRAY&quot; esclusiva con DELCON - 705"/>
        <s v="Sistema di prelievo sottovuoto - 701"/>
        <s v="Sistema di prelievo sottovuoto - 703"/>
        <s v="Sistema di prelievo sottovuoto - 705"/>
        <s v="Sistema di prelievo sottovuoto - 706"/>
        <s v="Sistema di prelievo sottovuoto - 707"/>
        <s v="Sistema di prelievo sottovuoto - 708"/>
        <s v="Sistema di prelievo sottovuoto - 922"/>
        <s v="Sistema di prelievo sottovuoto - 925"/>
        <s v="SISTEMA DI RISCALDAMENTO LIQUIDI (SET MONOPAZIENTE + APPARECCHI) - 708"/>
        <s v="SISTEMA DI RISCALDAMENTO LIQUIDI (SET MONOPAZIENTE + APPARECCHI) - 922"/>
        <s v="SISTEMA DI RISCALDAMENTO LIQUIDI (SET MONOPAZIENTE + APPARECCHI) - 925"/>
        <s v="Sistema di tracciabilità Itineris. Assistenza tecnica software e hardware - 708"/>
        <s v="Sistema di umidificazione vie aeree - 922"/>
        <s v="SISTEMA DI VIDEO-SORVEGLIANZA - 925"/>
        <s v="SISTEMA DI VIDEO-SORVEGLIANZA DEL MAGAZZINO DI PESCHIERA - 925"/>
        <s v="SISTEMA DIAGNOSTICO CRIPTOR PER ANALISI B TEST - 702"/>
        <s v="SISTEMA DIAGNOSTICO CRIPTOR PER ANALISI B TEST - 706"/>
        <s v="SISTEMA DIAGNOSTICO CRIPTOR PER ANALISI B TEST - 925"/>
        <s v="SISTEMA DIAGNOSTICO DI BIOLOGIA MOLECOLARE - 705"/>
        <s v="SISTEMA DIAGNOSTICO DI TIPIZZAZIONE GENOMICA HLA, RICERCA ED IDENTIFICAZIONE ANTICORPI -HLA CON METODICA LUMINEX - 701"/>
        <s v="SISTEMA DIAGNOSTICO DI TIPIZZAZIONE GENOMICA HLA, RICERCA ED IDENTIFICAZIONE ANTICORPI -HLA CON METODICA LUMINEX - 925"/>
        <s v="Sistema diagnostico in service per esami di immunoematologia con metodo di agglutinazione su colonna - 702"/>
        <s v="Sistema diagnostico in service per esami di immunoematologia con metodo di agglutinazione su colonna - 703"/>
        <s v="Sistema diagnostico in service per esami di immunoematologia con metodo di agglutinazione su colonna - 705"/>
        <s v="Sistema diagnostico in service per esami di immunoematologia con metodo di agglutinazione su colonna - 706"/>
        <s v="Sistema diagnostico in service per esami di immunoematologia con metodo di agglutinazione su colonna - 925"/>
        <s v="SISTEMA DIAGNOSTICO PER ANTICORPI, ANTIMICRORGANISMI VIRALI, BATTERICI E PARASSITI - 925"/>
        <s v="SISTEMA DIAGNOSTICO PER AUTOIMMUNITA' - 925"/>
        <s v="SISTEMA DIAGNOSTICO PER CONFERMA DELLA PRESENZA DI ANTICORPI ANTI HIV, ANTI HCV, TREPONEMA PALLIDUM E RESISTENZA HBV RIF. 1 - 2 - 705"/>
        <s v="SISTEMA DIAGNOSTICO PER CONFERMA DELLA PRESENZA DI ANTICORPI ANTI HIV, ANTI HCV, TREPONEMA PALLIDUM E RESISTENZA HBV RIF. 3-4-5-6 - 705"/>
        <s v="SISTEMA DIAGNOSTICO PER DOSAGGI SIERICI DI ANTICORPI CON METODICA DI FISSAZIONE DEL COMPLEMENTO - 706"/>
        <s v="SISTEMA DIAGNOSTICO PER DOSAGGIO DI AUTOANTICORPI IN IMMUNO FLUORESCENZA A BLOTTING PER LABORATORIO ANALISI - 705"/>
        <s v="SISTEMA DIAGNOSTICO PER DOSAGGIO HCV-RNA, HBV-DNA E HIV-RNA NEL SIERO O PLASMA CON TECNICA DI BIOLOGIA MOLECOLARE REAL-TIME - APPARECCHIATURA A NOLEGGIO COMPRENSIVA DI ESTRATTORE E MATER - 705"/>
        <s v="SISTEMA DIAGNOSTICO PER EMOCOLTURE ED ALTRI MATERIALI - 705"/>
        <s v="Sistema diagnostico per esecuzione del test di conferma per anticorpi anti HCV, anti HIV, anti HTLV, anti HLA e genotipizzazione HCV - 702"/>
        <s v="Sistema diagnostico per esecuzione del test di conferma per anticorpi anti HCV, anti HIV, anti HTLV, anti HLA e genotipizzazione HCV - 703"/>
        <s v="SISTEMA DIAGNOSTICO PER IMMUNOLOGIA CLINICA (EIA) - 705"/>
        <s v="SISTEMA DIAGNOSTICO PER LA DETERMINAZIONE DELL'EMOGLOBINA GLICATA IN HPLC - 702"/>
        <s v="Sistema diagnostico per la determinazione quantitativa di HBV-DNA, CMV-DNA, EBV-DNA ed altro con metodo PCR Real Time in automazione - 702"/>
        <s v="SISTEMA DIAGNOSTICO PER LA PRESENZA DI ANTICORPI ANTI LEGIONELLA PNEUMOPHILA POOL SU SIERO O PLASMA - 705"/>
        <s v="SISTEMA DIAGNOSTICO PER LA RICERCA DELLA CLAMYDIA TR. E MICOBATTERI CON TECNICA PCR - 702"/>
        <s v="SISTEMA DIAGNOSTICO PER SCREENING TOSSICOLOGICO QUALITATIVO SIMULTANEO CON LETTURA FLUORIMETRICA - 705"/>
        <s v="SISTEMA DIAGNOSTICO PER SEQUENZIAMENTO DEL VIRUS HIV1 E PER LA GENOTIPIZZAZIONE DEL VIRUS HCV - 705"/>
        <s v="SISTEMA DIAGNOSTICO PER URINOCULTURA IN AUTOMAZIONE - 702"/>
        <s v="SISTEMA DIAGNSOTICO PER LA DETERMINAZIONE DI ANTICORPI CON METODO IMMUNOMETRICO - 702"/>
        <s v="sistema in service per la determinazione di HIV 1-2 AB WESTERN BLOT per laboratorio di microbiologia - 703"/>
        <s v="sistema in service per ricerca del sangue occulto nelle feci - 707"/>
        <s v="Sistema informativo di gestione delle aree amministrativo-contabile e logistica NFS - 701"/>
        <s v="Sistema informativo di gestione delle aree amministrativo-contabile e logistica NFS - 707"/>
        <s v="SISTEMA INTEGRATO E ROBOTIZZATO PER LA COLORAZIONE DI VETRINI - 925"/>
        <s v="SISTEMA LUMINEX BLOODCHIP - 925"/>
        <s v="SISTEMA MONITORAGGIO - 925"/>
        <s v="Sistema monitoraggio telemetrico - 922"/>
        <s v="SISTEMA NEOGALILE DA UTILIZZARE PER LE CONFERME DEI DONATORI GRUPPO RARI - 925"/>
        <s v="SISTEMA PER AFERESI TERAPEUTICA SELETTIVA - MATERIALE CONSUMO - 706"/>
        <s v="Sistema per emorecupero e lavaggio sangue (service) - 702"/>
        <s v="Sistema per emorecupero e lavaggio sangue (service) - 703"/>
        <s v="Sistema per emorecupero e lavaggio sangue (service) - 704"/>
        <s v="Sistema per emorecupero e lavaggio sangue (service) - 706"/>
        <s v="Sistema per emorecupero e lavaggio sangue (service) - 707"/>
        <s v="Sistema per emorecupero e lavaggio sangue (service) - 708"/>
        <s v="Sistema per emorecupero e lavaggio sangue (service) - 709"/>
        <s v="sistema per identificazione batterica, occorrente al laboratorio di batteriologia della S.C. Microbiologia e Virologia - 701"/>
        <s v="SISTEMA PER IL MONITORAGGIO E LA VALIDAZIONE DEL PROCESSO DI CONGELAMENTO DELLE SACCHE DI PLASMA - 925"/>
        <s v="SISTEMA PER LA CRIOCONSERVAZIONE - 925"/>
        <s v="Sistema per la determinazione automatica delle sostanze d'abuso nelle urine - 701"/>
        <s v="Sistema per la determinazione automatica delle sostanze d'abuso nelle urine - 702"/>
        <s v="SISTEMA PER LA FORNITURA DI REAGENTI PER ESAMI DI COAGULAZIONE SPECIALISTICA DI SECONDO LIVELLO, PER LO STUDIO DEGLI ALLO- E AUTO-ANTICORPI ANTI-PIASTRINE - 705"/>
        <s v="SISTEMA PER LA FORNITURA IN &quot;FULL SERVICE&quot; DI SISTEMA ANALITICO PER ESAMI DI COAGULAZIONE SPECIALISTICA DI SECONDO LIVELLO E DEI RELATIVI CONSUMABILI, PER L'ESECUZIONE DEL TEST DI GENERA - 705"/>
        <s v="sistema per lo studio della sensibilità ai farmaci antibiotici dei microrganismi isolati da campioni clinici occorrente alla S.C. Microbiologia e Virologia - 701"/>
        <s v="Sistema per prelievo sottocutaneo - 922"/>
        <s v="Sistema per purificazione di proteine e eanticorpi - 922"/>
        <s v="SISTEMA PER TIPIZZAZIONE IN MICORPIASTRA FLUOGENE - 925"/>
        <s v="Sistema RIS/PACS - 701"/>
        <s v="Sistema RIS/PACS - 702"/>
        <s v="Sistema RIS/PACS - 707"/>
        <s v="Sistema RIS/PACS - 709"/>
        <s v="Sistema RIS/PACS - 922"/>
        <s v="Sistema RIS/PACS - 1 - 923"/>
        <s v="Sistema Ris/Pacs - 2 - 923"/>
        <s v="SISTEMA SIC - URO DRAIN - 703"/>
        <s v="SISTEMA SIC - URO DRAIN - 706"/>
        <s v="Sistema sottovuoto per laboratorio - 708"/>
        <s v="Sistema terapia del vuoto - 922"/>
        <s v="Sistema Thundebeat - 922"/>
        <s v="sistemi analitici per la determinazione di glucosio su sangue intero capillare - 701"/>
        <s v="Sistemi analitici per l'esecuzione di test di coagulazione - 701"/>
        <s v="sistemi di assistenza ventricolare da destinare alla S.C. di cardiochirurgia  - 701"/>
        <s v="sistemi di drenaggio toracico - 701"/>
        <s v="sistemi di iniezione computerizzata - 701"/>
        <s v="Sistemi di monitoraggio multiparametrico - 708"/>
        <s v="SISTEMI DIAGNOSTICI PER ESAMI DI VIROLOGIA - 706"/>
        <s v="Sistemi diagnostici per esecuzione esami di microbiologia - 708"/>
        <s v="Sistemi diagnostici per la determinazione dei marcatori sierologici delle epatiti A-B-C-D e delle infezioni da virus HIV1/2, della sifilide e della ferritina  - 706"/>
        <s v="sistemi diagnostici per virologia per ricerca e dosaggio anticorpi e esecuzione HCV RNA HBV dna etc  - 702"/>
        <s v="SISTEMI E SACCHE DI RACCOLTA LIQUIDI - 706"/>
        <s v="SISTEMI ELASTOMERICI per infusione farmaci - 701"/>
        <s v="SISTEMI ELASTOMERICI per infusione farmaci - 704"/>
        <s v="SISTEMI ELASTOMERICI per infusione farmaci - 706"/>
        <s v="SISTEMI IMPIANTABILI PORTH-A-CATH PER TERAPIA INFUSIONALE VENOSA E ARTERIOSA - 925"/>
        <s v="SISTEMI PER DIALISI PERITONEALE (MULTILOTTO) - 706"/>
        <s v="SISTEMI PER DIALISI PERITONEALE (MULTILOTTO) - 707"/>
        <s v="sistemi per drenaggio a caduta e in aspirazione - Addominale - 701"/>
        <s v="Sistemi per infusione - 701"/>
        <s v="Sistemi per infusione endovenosa - 708"/>
        <s v="sistemi per neurostimolazione cerebrale profonda  - 701"/>
        <s v="Sistemi per trattamenti di dialisi extracorporea e peritoneale - 708"/>
        <s v="SOFTWARE &quot;LA MIA CITTA ADI INTERRAI HC&quot; PER SERVIZIO ADI - 708"/>
        <s v="SOFTWARE DI PRONTO SOCCORSO - 706"/>
        <s v="SOFTWARE GESTIONE ECG - 925"/>
        <s v="SOFTWARE REFERTAZIONE VOCALE - 925"/>
        <s v="SOLUZIONI AD USO INFUSIONALE - 706"/>
        <s v="SOLUZIONI DI AMINOACIDI - 706"/>
        <s v="soluzioni enterali e parenterali - 701"/>
        <s v="SOLUZIONI ENTERALI E PARENTERALI - 925"/>
        <s v="SOLUZIONI INFUSIONALE - 925"/>
        <s v="Soluzioni infusionali - 701"/>
        <s v="SOLUZIONI INFUSIONALI - 702"/>
        <s v="SOLUZIONI INFUSIONALI - 703"/>
        <s v="Soluzioni infusionali - 708"/>
        <s v="Soluzioni infusionali - 922"/>
        <s v="Soluzioni infusionali - 923"/>
        <s v="Soluzioni infusionali e per irrigazione - 701"/>
        <s v="Soluzioni infusionali e per irrigazione adesione gara ARCA Ed.2 - 701"/>
        <s v="Soluzioni infusionali e soluzione elettrolitica reidratante in sacca da 2 LT. - 701"/>
        <s v="SOLUZIONI INFUSIONALI ED. 2 - 708"/>
        <s v="Somministrazione di lavoro: OSS, personale infermieristico, personale amministrativo, operatori tecnici - 701"/>
        <s v="Somministrazione di lavoro: OSS, presonale infermieristico, personale amministrativo, operatori tecnici - 701"/>
        <s v="Somministrazione di lavoro: OSS, presonale infermieristico, personale amministrativo, operatori tecnici - 702"/>
        <s v="Somministrazione di lavoro: OSS, presonale infermieristico, personale amministrativo, operatori tecnici - 704"/>
        <s v="Somministrazione di lavoro: OSS, presonale infermieristico, personale amministrativo, operatori tecnici - 708"/>
        <s v="Somministrazione di lavoro: OSS, presonale infermieristico, personale amministrativo, operatori tecnici - 925"/>
        <s v="SOMMINISTRAZIONE DI MATERIALE DI CONSUMO PER SISTEMA LAVAGGIO PROTESI ORTOPEDICHE - 705"/>
        <s v="SOMMINISTRAZIONE LAVORO TEMPORANEO (OPERATORI TECNICI CUCINE) - 705"/>
        <s v="Sonde DNA per esecuzione analisi FISH (ABBOTT e ZYTOVISION) - 922"/>
        <s v="sonde varie - 701"/>
        <s v="Sonde varie per apparato gastrointestinale e sonde per emostasi esofagea - ARCA - 707"/>
        <s v="sondini per aspirazione tracheobronchiale - 701"/>
        <s v="sostituzione endoscopi ch toracica - 701"/>
        <s v="SOSTITUZIONE SERVER DOCUMENTALE - 925"/>
        <s v="sostituzione TC radioterapia - 701"/>
        <s v="specialità medicinali non registrate in Italia - 701"/>
        <s v="STAMPA CARTELLINI TRIAGE MAXIEMERGENZA - 991"/>
        <s v="STAMPA RELAZIONI DI SOCCORSO - 991"/>
        <s v="STENT AUTOESPANDIBILE A RILASCIO DI FARMACO - 705"/>
        <s v="STENT AUTOESPANDIBILE IN NITINOL PER ANGIOPLASTICA CAROTIDEA - 705"/>
        <s v="STENT AUTOESPANDIBILI IN NITINOL PER ANGIOPLASTICA FEMORO-POPLITEA COMPATIBILI CON INTRODUTTORI 4 F - 705"/>
        <s v="STENT AUTOESPANDIBILI PER ANGIOPLASTICA ILIACO FEMORALE - 705"/>
        <s v="STENT AUTOESPANDIBILI PER OCCLUSIONI DI ANEURISMI CEREBRALI - 705"/>
        <s v="STENT BALLOON EXPANDIBLE PREMONTATI PER ANGIOPLASTICA ILIACA, OSTIALE DEI TSA E VISCERALI - 705"/>
        <s v="STENT DEDICATI AL DISTRETTO POPLITEO - 705"/>
        <s v="STENT PER ANGIOPLASTICA RENALE - 705"/>
        <s v="STENT URETERALI - 925"/>
        <s v="Stent uretrali - 708"/>
        <s v="STENT VENOSI - 705"/>
        <s v="Sterrad macchina sterilizzazione - 922"/>
        <s v="stimolatori diafframmatici - 701"/>
        <s v="STRUMENTARIO CHIRUGICO - 706"/>
        <s v="Strumento per imaging preclinico in vivo - 922"/>
        <s v="STRUMENTO TISSUETECK E AUTOTECK E MATERIALE DI CONSUMO - 925"/>
        <s v="SUPPORTI INFORMATICI  ORIGINALI E RIGENERATI - 706"/>
        <s v="SUPPORTI PER LA REGISTRAZIONE DI IMMAGINI DIAGNOSTICHE (CD - DVD) - 702"/>
        <s v="SUPPORTI PER LA REGISTRAZIONE DI IMMAGINI DIAGNOSTICHE (CD - DVD) - 703"/>
        <s v="SUPPORTI PER LA REGISTRAZIONE DI IMMAGINI DIAGNOSTICHE (CD - DVD) - 705"/>
        <s v="SUPPORTI PER LA REGISTRAZIONE DI IMMAGINI DIAGNOSTICHE (CD - DVD) - 706"/>
        <s v="SUPPORTI PER LA REGISTRAZIONE DI IMMAGINI DIAGNOSTICHE (CD - DVD) - 708"/>
        <s v="SUPPORTO TECNICO AERONAUTICO GIORNATE A CONSUMO - 991"/>
        <s v="SUTURATRICI ENDOSCOPICHE - 705"/>
        <s v="SUTURE-  in  ARCA - 707"/>
        <s v="suture chirurgiche occorrenti alla Azienda Ospedaliera - 701"/>
        <s v="suture chirurgiche per la S.C. Chirurgia Generale e Trapianti - 701"/>
        <s v="suture chirurgiche per S.C. chirurgia generale e trapianti - 701"/>
        <s v="Suture e reti chirurgiche - 708"/>
        <s v="SUTURE E SUTURATRICI - 703"/>
        <s v="Tac 128 strati - 922"/>
        <s v="TAC simulazione - 922"/>
        <s v="TAPPETINI MAGNETICI MONOUSO PER IL POSIZIONAMENTO DI STRUMENTARIO CHIRURGICO IN SALA OPERATORIA - 705"/>
        <s v="Tavolo operatorio - 922"/>
        <s v="TELEFONI FISSI PER NUOVA SEDE VIALE MONZA - 991"/>
        <s v="TELEFONIA FISSA - 706"/>
        <s v="TELEFONIA FISSA E CONNETTIVITA' IP - 925"/>
        <s v="TELEFONIA FISSA PROROGA 6 MESI - 706"/>
        <s v="TELEFONIA MOBILE - 706"/>
        <s v="TELFONIA MOBILE - 925"/>
        <s v="TEST ELISA E WB PER LA RICERCA DI AB IGG ANTI ASPERGILLO - 925"/>
        <s v="TEST RAPIDO IMMUNOCROMATOGRAFICO PER LA RICERCA DELL'ANTIGENE NELLE URINE - 705"/>
        <s v="THERASPERE YTTRIUM 90 - 925"/>
        <s v="TINTEGGIATURE ED AFFINI - 706"/>
        <s v="TINTEGGIATURE ED AFFINI ARCA - 706"/>
        <s v="Tomografo ARMN per simulazione RT - 922"/>
        <s v="TONER CARTUCCE E NASTRI PER STAMPANTI - 706"/>
        <s v="TRAPANI ED AGHI PER INFUSIONE INTRAOSSEA - 708"/>
        <s v="TRAPANI ED AGHI PER INFUSIONE INTRAOSSEA - 991"/>
        <s v="trasduttori di pressione m/uso - 701"/>
        <s v="TRASLOCHI RADIO ALGIZ - 991"/>
        <s v="TRASPORTO ORGANI E TESSUTI ALA FISSA - 991"/>
        <s v="TRASPORTO PAZIENTI DIALIZZATI - 709"/>
        <s v="UN COLORATORE - 706"/>
        <s v="VACCINI ALLERGENICI PER TERAPIA IPOSENSIBILIZZANTE SPECIFICA - 703"/>
        <s v="VALVULOTOMI AUTOESPANDIBILI - 705"/>
        <s v="Ventilatore portatile, monigtor con CO2 e carrello asta portaflebo/pompe infusionali - 922"/>
        <s v="Ventilatori polmonari - 708"/>
        <s v="Ventilatori polmonari, cec - 701"/>
        <s v="VENTILOTERAPIA - 706"/>
        <s v="Verifica impianti elettrici nei locali ad uso medico - 706"/>
        <s v="VIGILANZA NON ARMATA - 706"/>
        <s v="Vigilanza non armata - 708"/>
        <s v="VIGILANZA NON ARMATA (portierato) - 704"/>
        <s v="VISCOELASTICI - 705"/>
        <s v="viti e miniplacche in titanio per fissazione cranio per nch e ch. epilessia - 701"/>
        <s v="CAESP - ADESIONE GARA ARCA CANCELLERIA - 991" u="1"/>
        <s v="CAESP - PROTESI FUSION BIOLINE - 706" u="1"/>
        <s v="CAESP - Fornitura di aghi speciali - 706" u="1"/>
        <s v="CAESP - KITS PROCEDURALI PER REPARTI INTERVENTISTICI - 701" u="1"/>
        <s v="CAESP - Gestione di impianti di eliminacode - 707" u="1"/>
        <s v="CAESP - Manutenzione Iniettori angiografici - 701" u="1"/>
        <s v="CAESP - DRENAGGIO TORACICO TOPAX - 925" u="1"/>
        <s v="CAESP - fornitura in service di sistema per esami di  emoglobina glIcata - 923" u="1"/>
        <s v="CAESP - fornitura in service di sistema analitico per chimica clinica e immunometria  - 925" u="1"/>
        <s v="CAESP - Fornitura farmaci Viekirax (principio attivo Imbitasvir+Paritaprevir+Ritonavie) e Exviera (principio attivo Desabuvir) per la cura dell'HCV - 702" u="1"/>
        <s v="CAESP - Aggiornamento RMN Philips - 922" u="1"/>
        <s v="CAESP - fornitura di materiale di consumo per extracorporea ECMO - 701" u="1"/>
        <s v="CAESP - Dispositivi medici per endoscopia digestiva - 706" u="1"/>
        <s v="CAESP - servizio sostitutivo di mensa  mediante buoni pasto  - 703" u="1"/>
        <s v="CAESP - Dispositivi medici per endoscopia digestiva - 716" u="1"/>
        <s v="CAESP - fornitura di capsule per grastoenterologia (capsule given) - 702" u="1"/>
        <s v="CAESP - Disinfettanti, antisettici, detergenti e prodotti affini - 708" u="1"/>
        <s v="CAESP - materiale di consumo robot da vinci - 701" u="1"/>
        <s v="CAESP - SISTEMA ANALITICO COMPLETO PER LA DETERMINAZIONE MEDIANTE REAL TIME PCR DEL GENOTIPO FETALE DELL'ANTIGENE RHD UTILIZZANDO DNA FETALE - 925" u="1"/>
        <s v="CAESP - Anticorpi fluorocromati e reagenti per citofluorimetria a flusso - 922" u="1"/>
        <s v="CAESP - ACQUISTO STORAGE E SERVER - 706" u="1"/>
        <s v="CAESP - Dispositivi per tracheo e set tracheostomia e maschere laringee - 701" u="1"/>
        <s v="CAESP - fornitura in service di sistemi diagnostici per esecuzione esami urine e sedimento - 702" u="1"/>
        <s v="CAESP - FORNITURA IN COMODATO D’USO DI POMPE PER ARTROSCOPIA E CONTRATTO BIENNALE DI FORNITURA DEL RELATIVO MATERIALE DI CONSUMO - 705" u="1"/>
        <s v="CAESP - FORNITURA DI IMPIANTI ENDOSSEI - 705" u="1"/>
        <s v="CAESP - Soluzioni infusionali - 922" u="1"/>
        <s v="CAESP - FORNITURA DI COLLE CHIRURGICHE ED EMOSTATICI DIVERSI - 703" u="1"/>
        <s v="CAESP - FORNITURA DI MATERIALE DI CONSUMO PER APPARECCHIATURE PER AUTOTRASFUSIONE/EMORECUPERO  E POMPE CENTRIFUGHE ORIGINALI SORN - 703" u="1"/>
        <s v="CAESP - FORNITURA DI TONER, CARTUCCE E NASTRI PER STAMPANTI - 925" u="1"/>
        <s v="CAESP - fornitura di capsule per grastoenterologia (capsule given) - 703" u="1"/>
        <s v="CAESP - Noleggio sterilizzatrice STERRAD - 702" u="1"/>
        <s v="CAESP - ENDOPROTESI CARDIOVASCOLARI - 703" u="1"/>
        <s v="CAESP - Farmaci Exviera e Viekirax - 708" u="1"/>
        <s v="CAESP - Alcoli e materie prime - 706" u="1"/>
        <s v="CAESP - Fornitura di aghi speciali - 702" u="1"/>
        <s v="CAESP - TRASPORTO ORGANI E TESSUTI ALA FISSA - 991" u="1"/>
        <s v="CAESP - AFFIDAMENTO SERVIZIO DI PORTIERATO - 709" u="1"/>
        <s v="CAESP - NUOVA PROCEDURA DI SELEZIONE PER L'ASSEGNAZIONE DELLE POSTAZIONI DI SOCCORSO CONTINUATIVE 118 - 991" u="1"/>
        <s v="CAESP - Materiale di consumo per 2 aspiratori Sonopet - 701" u="1"/>
        <s v="CAESP - Prodotti di carta per igiene personale, prodotti politenati e prodotti di carta diversi - 925" u="1"/>
        <s v="CAESP - cannule per circolazione extracorporea - 701" u="1"/>
        <s v="CAESP - COPERTURE STERILI PER APPARECCHIATURE VARIE  - 708" u="1"/>
        <s v="CAESP - MASSAGGIATORI AUTOMATICI PER IL SOCCORSO - 991" u="1"/>
        <s v="CAESP - Dispositivi medici per endoscopia digestiva - 717" u="1"/>
        <s v="CAESP - Materiale di consumo per sterilizzatrici e lavaendoscopi - 707" u="1"/>
        <s v="CAESP - DRENAGGI CHIRURGICI - 703" u="1"/>
        <s v="CAESP - Sistema diagnostico in service per esami di immunoematologia con metodo di agglutinazione su colonna - 705" u="1"/>
        <s v="CAESP - FORNITURA DI CARTA CONFEZIONATA IN RISME - 925" u="1"/>
        <s v="CAESP - CARTA IN RISME - 703" u="1"/>
        <s v="CAESP - PRODOTTI MONOUSO IN PLASTICA - 925" u="1"/>
        <s v="CAESP - FORNITURA DI ALCOLI ETERI E MATERIE PRIME - 706" u="1"/>
        <s v="CAESP - Mantenimento qualifica GMP per Medicina Nucleare - 925" u="1"/>
        <s v="CAESP - FORNITURA DI UN SISTEMA PER LA SEMINA AUTOMATICA DELLE PIASTRE - 925" u="1"/>
        <s v="CAESP - controllo del processo di ricondizionamento dei dispositivi medici riutilizzabili e sterilizzabili in uso presso l’Azienda Ospedaliera - 701" u="1"/>
        <s v="CAESP - GAS MEDICINALI E TECNICI - 703" u="1"/>
        <s v="CAESP - SERVIZI CONDIVISI REGIONALE DEMATERILIZZAZIONE - 925" u="1"/>
        <s v="CAESP - MATERIALE PER STERILIZZAZIONE - 706" u="1"/>
        <s v="CAESP - albumina umana al 20% flaconi da 50 ml. - 701" u="1"/>
        <s v="CAESP - Assistenza e manutenzione di apparecchiature per elettroencefalografia, videoelettroencefalografia, videoelettroncefalografia h24, sistema di monitoraggio per piccoli animali - 923" u="1"/>
        <s v="CAESP - DISPOSITIVI PER VIDEOLAPAROSCOPIA PER FATEBENEFRATELLI E BUZZI - 703" u="1"/>
        <s v="CAESP - Elettrodi per monitoraggio ECG - EEG -EMG - 707" u="1"/>
        <s v="CAESP - Fornitura farmaci Viekirax (principio attivo Imbitasvir+Paritaprevir+Ritonavie) e Exviera (principio attivo Desabuvir) per la cura dell'HCV - 706" u="1"/>
        <s v="CAESP - VIGILANZA NON ARMATA (portierato) - 704" u="1"/>
        <s v="CAESP - Prodotti di carta per igiene personale, prodotti politenati e prodotti di carta diversi - 923" u="1"/>
        <s v="CAESP - MATERIALE DI CONSUMO PER APPARECCHIATURE DI PLASMAFERESI ED IMMUNOASSORBIOMENTO &quot;THERASORB&quot; - 925" u="1"/>
        <s v="CAESP - SISTEMI E SACCHE DI RACCOLTA LIQUIDI - 706" u="1"/>
        <s v="CAESP - Service neuroradiologia interventistica - 701" u="1"/>
        <s v="CAESP - Dispositivi medici per endoscopia digestiva - 708" u="1"/>
        <s v="CAESP - MATERIALE DI CONSUMO PER SISTEMA DI CHIRURGIA OSSEA ORIGINALE PIEZOSURGERY MEDICAL - 701" u="1"/>
        <s v="CAESP - Sistema diagnostico in service per esami di immunoematologia con metodo di agglutinazione su colonna - 706" u="1"/>
        <s v="CAESP - fornitura di capsule per grastoenterologia (capsule given) - 706" u="1"/>
        <s v="CAESP - acquisizione di 8 monitor  per stroke unit - 701" u="1"/>
        <s v="CAESP - TELEFONIA FISSA - 706" u="1"/>
        <s v="CAESP - FORNITURA IN NOLEGGIO DI SISTEMA BIOFIRE FILMARRAY E ACQUISTO DI MATERIALE DI CONSUMO - 709" u="1"/>
        <s v="CAESP - KIT DISPOSITIVI PER INFUSIONE MEZZI DI CONTRASTO ESAMI T.C. - 702" u="1"/>
        <s v="CAESP - fornitura in service di sistemi diagnostici per esecuzione esami urine e sedimento - 706" u="1"/>
        <s v="CAESP - FORNITURA IN ESCLUSIVA DI MATERIALE DI CONSUMO PER INIETTORI ACIST - 718" u="1"/>
        <s v="CAESP - fornitura in service di sistema per analisi di aminoacidi - 703" u="1"/>
        <s v="CAESP - Servizio di manutenzione aree verdi - 701" u="1"/>
        <s v="CAESP - Manutenzione portatile per radioscopia - 701" u="1"/>
        <s v="CAESP - fornitura in service di sistemi diagnostici per esecuzione esami urine e sedimento - 922" u="1"/>
        <s v="CAESP - Sistema di umidificazione vie aeree - 922" u="1"/>
        <s v="CAESP - fornitura di capsule per grastoenterologia (capsule given) - 707" u="1"/>
        <s v="CAESP - ASSISTENZA E MANUTENZIONE ENDOSCOPIA FLESSIBILE DITTA PENTAX - 925" u="1"/>
        <s v="CAESP - Servizio di manutenzione aree verdi - 702" u="1"/>
        <s v="CAESP - FORNITURA IN SERVICE DI UN ANALIZZATORE PER AMINOACIDI - 702" u="1"/>
        <s v="CAESP - Manutenzione tomografo a coerenza ottica (donazione Klugman) - 701" u="1"/>
        <s v="CAESP - acquisizione di n. 1 nuova TC per DEA - 701" u="1"/>
        <s v="CAESP - PACEMAKERSS, ELETTROCATETERI, DEFIBRILLATORI IMPIANTABILI E STIMOLATORI BIVENTRICOLARI - 925" u="1"/>
        <s v="CAESP - Alcoli e materie prime - 922" u="1"/>
        <s v="CAESP - fornitura prodotti chimici - 703" u="1"/>
        <s v="CAESP - acquisto materiale monouso maceratore - 708" u="1"/>
        <s v="CAESP - PROCEDURA APERTA PER LA FORNITURA DI UN SISTEMA DI ARCHIVIAZIONE DI IMMAGINI RADIOLOGICHE - 709" u="1"/>
        <s v="CAESP - Fornitura farmaci Viekirax (principio attivo Imbitasvir+Paritaprevir+Ritonavie) e Exviera (principio attivo Desabuvir) per la cura dell'HCV - 708" u="1"/>
        <s v="CAESP - Noleggio lavaendoscopi e relativo materiale di consumo (PARTE NOLEGGIO e manutenzione  e materiale di consumo) - 925" u="1"/>
        <s v="CAESP - Fornitura farmaci Viekirax (principio attivo Imbitasvir+Paritaprevir+Ritonavie) e Exviera (principio attivo Desabuvir) per la cura dell'HCV - 716" u="1"/>
        <s v="CAESP - Affidamento dei Servizi nell'ambito della convenzione SPC - CNIPA e coordinamento servizi complementari nell'ambito del sistema pubblico di connettività - 923" u="1"/>
        <s v="CAESP - ATTACCHI PER ARTI - 702" u="1"/>
        <s v="CAESP - DISPOSITIVI PER ORTOPEDIA - 925" u="1"/>
        <s v="CAESP - FORNITURA DI MASCHERE LARINGEE - DITTA SABAI - 709" u="1"/>
        <s v="CAESP - Fornitura farmaci Viekirax (principio attivo Imbitasvir+Paritaprevir+Ritonavie) e Exviera (principio attivo Desabuvir) per la cura dell'HCV - 924" u="1"/>
        <s v="CAESP - FARMACO PIRFEMIDONE - 925" u="1"/>
        <s v="CAESP - materiale di consumo robot da vinci - 925" u="1"/>
        <s v="CAESP - AUSILI MONOUSO AD ASSORBENZA PER INCONTINENZA PAZIENTI RICOVERATI - 706" u="1"/>
        <s v="CAESP - Convenzione con l'associazione Arca Onlus per le attività di arteterapia da svolgersi c/o Centro Diurno Botteghe D'arte della U.O. Psichiatria - 701" u="1"/>
        <s v="CAESP - fornitura di capsule per grastoenterologia (capsule given) - 708" u="1"/>
        <s v="CAESP - Full service sistema intact bles per biopsia mammaria - 922" u="1"/>
        <s v="CAESP - contratto di fornitura di carta in risme - 701" u="1"/>
        <s v="CAESP - POMPE E DEFLUSSORI E REGOLATORI DI FLUSSO (per Buzzi) - 703" u="1"/>
        <s v="CAESP - fornitura in service di sistemi diagnostici per esecuzione esami urine e sedimento - 708" u="1"/>
        <s v="CAESP - servizio di assistenza e manutenzione del software applicativo gestione delle risorse umanee - 706" u="1"/>
        <s v="CAESP - Aggiudicazione del contratto quinquennale per l’esecuzione del servizio di conduzione full service, manutenzione e assistenza dei sistemi informativi per la gestione e l’analisi dei flus - 701" u="1"/>
        <s v="CAESP - servizio gestione sicurezza Ict AGID - 922" u="1"/>
        <s v="CAESP - ESAMI VIROLOGICI E SU LIQUIDI E SUBSTRATI BIOLOGICI X RICERCA SOSTANZE STUPEFACENTI - 708" u="1"/>
        <s v="CAESP - CARDIOTOCOGRAFI - 925" u="1"/>
        <s v="CAESP - Fornitura di materiale protesico, accessorio e osteosintesi - 704" u="1"/>
        <s v="CAESP - Gestione della rete trasmissione dati  - connettività SPC - CONSIP - 707" u="1"/>
        <s v="CAESP - CONVALIDA AUTOCLAVI - 705" u="1"/>
        <s v="CAESP - Service neuroradiologia interventistica - 718" u="1"/>
        <s v="CAESP - Materiale per sterilizzazione - 708" u="1"/>
        <s v="CAESP - FACOEMULSIFICAZIONE E VITRECTOMIA - 705" u="1"/>
        <s v="CAESP - SERVIZIO DI ASSISTENZA INFERMIERISTICA E PEDONAGGIO - 709" u="1"/>
        <s v="CAESP - fornitura di capsule per grastoenterologia (capsule given) - 709" u="1"/>
        <s v="CAESP - SOLUZIONI INFUSIONALI - 702" u="1"/>
        <s v="CAESP - Servizio di manutenzione aree verdi - 706" u="1"/>
        <s v="CAESP - MODULO DI SINTESI 18F - FLUORODESOSSIGLUCOSIO - 925" u="1"/>
        <s v="CAESP - Fornitura di aghi speciali - 922" u="1"/>
        <s v="CAESP - STENT URETERALI - 925" u="1"/>
        <s v="CAESP - Servizio di lavanolo - 704" u="1"/>
        <s v="CAESP - Portatile per radioscopia - 708" u="1"/>
        <s v="CAESP - SIRINGHE PER EMOGASANALISI - 925" u="1"/>
        <s v="CAESP - Controllo dosimetrico e fornitura dosimetri - 708" u="1"/>
        <s v="CAESP - KITS PROCEDURALI PER REPARTI INTERVENTISTICI - 925" u="1"/>
        <s v="CAESP - SERVIZIO DI PORTIERATO - 709" u="1"/>
        <s v="CAESP - Articoli di ferramenta per i magazzini della S.C. Edile Impianti - 704" u="1"/>
        <s v="CAESP - FORNITURA DI PROTOSSIDO DI AZOTO E OSSIGENO - 925" u="1"/>
        <s v="CAESP - Elettrodi per monitoraggio ECG - EEG -EMG - 923" u="1"/>
        <s v="CAESP - Facoemulsificatore e materiale di consumo - 703" u="1"/>
        <s v="CAESP - Servizio di sterilizzazione ad ossido di etilene per dispositivi medico-chirurgici - 707" u="1"/>
        <s v="CAESP - Acquisto n.2 acceleratori lineari - 701" u="1"/>
        <s v="CAESP - MANUTENZIONE AUSILI PER DISABILI - 708" u="1"/>
        <s v="CAESP - Servizio di manutenzione aree verdi - 707" u="1"/>
        <s v="CAESP - FORNITURA OPERE DI STAMPA - 702" u="1"/>
        <s v="CAESP - SISTEMA LUMINEX BLOODCHIP - 925" u="1"/>
        <s v="CAESP - Adesione Consip Fuel Card carburante - 923" u="1"/>
        <s v="CAESP - Dispositivi medici per incontinenza (cateteri esterni e vescicali e raccoglitori per urina) - 706" u="1"/>
        <s v="CAESP - Protesi d'anca e ginocchio - 708" u="1"/>
        <s v="CAESP - CARTELLETTE PORTA CD - 705" u="1"/>
        <s v="CAESP - PRODOTTI E REAGENTI  ESCLUSIVI  PER SERVIZIO BIOCHIMICA  - 702" u="1"/>
        <s v="CAESP - DETERSIVI E DETERGENTI - 706" u="1"/>
        <s v="CAESP - FORNITURA IN ESCLUSIVA DI MATERIALE DI CONSUMO PER INIETTORI ACIST - 709" u="1"/>
        <s v="CAESP - MATERIALE CONSUMO STRYKER - 701" u="1"/>
        <s v="CAESP - NASTRI PER SUTURE CUTANEA - 925" u="1"/>
        <s v="CAESP - Ventilatori polmonari, cec - 701" u="1"/>
        <s v="CAESP - FORNITURA DI PARAFARMACI - 708" u="1"/>
        <s v="CAESP - acquisizione trapani ortopedia - 701" u="1"/>
        <s v="CAESP - acquisizione n. 2 nuovi angiografi per neuroradiologia - 701" u="1"/>
        <s v="CAESP - protesi valvolari occorrenti alla S.C. Cardiochirurgia - 701" u="1"/>
        <s v="CAESP - FORNITURA DI UN SISTEMA DIAGNOSTICO COMPLETO PER TESTI DI CITOFLUORIMETRIA - 923" u="1"/>
        <s v="CAESP - Noleggio ausili antidecubito (RSA Pertini) 2 - 706" u="1"/>
        <s v="CAESP - DISPOSITIVI PER ANESTESIA E RIANIMAZIONE A CARATTERE DI UNICITA' - 925" u="1"/>
        <s v="CAESP - SERVIZIO DI LAVANOLO - 706" u="1"/>
        <s v="CAESP - ASSISTENZA E MANUTENZIONE SU VARIE APPARECCHIATURE DITTA SIEMENS - 925" u="1"/>
        <s v="CAESP - Processatori automatici istologici - 922" u="1"/>
        <s v="CAESP - SERVIZIO RACCOLTA, TRASPORTO E SMALTIMENTO RIFIUTI SPECIALI - 702" u="1"/>
        <s v="CAESP - sistemi di drenaggio toracico - 701" u="1"/>
        <s v="CAESP - Sistema chirurgico Thunderbeat - 922" u="1"/>
        <s v="CAESP - Fornitura in service sistema per esecuzione test Quantiferon TB Gold - 922" u="1"/>
        <s v="CAESP - fornitura  in service di 1 sistema Neogalileo ASSISTENZA per l'esecuzione di prestazioni immunoematologiche di II° livello  - 925" u="1"/>
        <s v="CAESP - FORNITURA OPERE DI STAMPA - 704" u="1"/>
        <s v="CAESP - Concessione distributori automatici di alimenti e bevande - 708" u="1"/>
        <s v="CAESP - GUANTI AD USO SANITARIO - 925" u="1"/>
        <s v="CAESP - FORNITURA IN SERVICE SISTEMA DIAGNOSTICO PER VIROLOGIA - 703" u="1"/>
        <s v="CAESP - FARMACI - 925" u="1"/>
        <s v="CAESP - FORNITURA DI MATERIALE DI CONSUMO DEDICATO ALL'UTILIZZO DI DISTEMI LIGASURE - 315" u="1"/>
        <s v="CAESP - sistemi analitici per la determinazione di glucosio su sangue intero capillare - 701" u="1"/>
        <s v="CAESP - Servizio di manutenzione aree verdi - 925" u="1"/>
        <s v="CAESP - fornitura di capsule per grastoenterologia (capsule given) - 925" u="1"/>
        <s v="CAESP - UN COLORATORE - 706" u="1"/>
        <s v="CAESP - Fornitura sacche nutrizione paraenterale - 922" u="1"/>
        <s v="CAESP - MATERIALE CONSUMO STRYKER - 703" u="1"/>
        <s v="CAESP - ASSISTENZA E MANUTENZIONE SU TRE STERILIZZATRICI S GAS PLASMA DITTA J&amp;J - 925" u="1"/>
        <s v="CAESP - FORNITURA DI PRODOTTI ESCLUSIVI OTTIX PLUS E OTTIX SHAPER, IN USO PRESSO LA S.C. DI ANATOMIA E ISTOLOGIA PATOLOGICA - 703" u="1"/>
        <s v="CAESP - FORNITURA ANTISETTICI E DISINFETTANTI (NON PRESENTI NELLA CONVENZIONE ARCA IN VIGORE) - 702" u="1"/>
        <s v="CAESP - FACOEMULSIFICAZIONE E VITRECTOMIA - 706" u="1"/>
        <s v="CAESP - FORNITURA DI SIRINGHE MONOUSO STERILI - 925" u="1"/>
        <s v="CAESP - acquisizione sistema refertazione ecg - 701" u="1"/>
        <s v="CAESP - fornitura di cartucce e toner per stampanti e fotocopiatrici - 705" u="1"/>
        <s v="CAESP - Braccialetti identificativi paziente - 703" u="1"/>
        <s v="CAESP - FORNITURA DI SISTEMI PER ABLAZIONE DEI TUMORI EPATICI A MICRONDE ED A RADIOFREQUENZA COMPRENDETTE IL NOLEGGIO DELLE APPARECCHIATURE ED I RELATIVI MATERIALE DI CONSUMO - 702" u="1"/>
        <s v="CAESP - SERVIZIO ARCHIVIAZIONE C.C. E DOCC AMM. - 701" u="1"/>
        <s v="CAESP - SISTEMA DI RISCALDAMENTO LIQUIDI (SET MONOPAZIENTE + APPARECCHI) - 925" u="1"/>
        <s v="CAESP - aggiornamento angiografi radiologia interventistica - 701" u="1"/>
        <s v="CAESP - SISTEMA DIAGNOSTICO PER SCREENING TOSSICOLOGICO QUALITATIVO SIMULTANEO CON LETTURA FLUORIMETRICA - 705" u="1"/>
        <s v="CAESP - ACQUISTO ECOGRAFI VARIE FASCE (2 P.O. GARBAGNATE E N.3 P.O. RHO) - 706" u="1"/>
        <s v="CAESP - FORNITURA OPERE DI STAMPA - 706" u="1"/>
        <s v="CAESP - Sistema di prelievo sottovuoto - 708" u="1"/>
        <s v="CAESP - SISTEMA NEOGALILE DA UTILIZZARE PER LE CONFERME DEI DONATORI GRUPPO RARI - 925" u="1"/>
        <s v="CAESP - Legamenti artificiali Lars in poliestere - 708" u="1"/>
        <s v="CAESP - Manutenzione e riparazione ordinaria esternalizzata per attrezzature tecnico-scientifiche sanitarie - 706" u="1"/>
        <s v="CAESP - FORNITURA OPERE DI STAMPA - 922" u="1"/>
        <s v="CAESP - acquisizione telecamera urologia - 701" u="1"/>
        <s v="CAESP - MATERIALE DI CONSUMO PER SISTEMA DI CHIRURGIA OSSEA ORIGINALE PIEZOSURGERY MEDICAL - 925" u="1"/>
        <s v="CAESP - FORNITURA DI UN SISTEMA DIAGNOSTICO COMPLETO PER TESTI DI CITOFLUORIMETRIA - 703" u="1"/>
        <s v="CAESP - Conduzione e manutenzione preventiva impianti depurazione delle acque nere p.op. Bollate e Rho - 706" u="1"/>
        <s v="CAESP - Fornitura di pile monouso e ricaricabili - 708" u="1"/>
        <s v="CAESP - ACQUISIZIONE SW CENTRALE PER LA GESTIONE DEI TRASPORTI DEI DIALIZZATI - 991" u="1"/>
        <s v="CAESP - IG ANTITETANICHE - 706" u="1"/>
        <s v="CAESP - MATERIALE CONSUMO STRYKER - 705" u="1"/>
        <s v="CAESP - Fornitura di contenitori per campioni istologici - 710" u="1"/>
        <s v="CAESP - Servizio RCTO - 922" u="1"/>
        <s v="CAESP - FORNITURA DI COLLE CHIRURGICHE ED EMOSTATICI DIVERSI - 706" u="1"/>
        <s v="CAESP - AGHI FISTOLA PER DIALISI - 706" u="1"/>
        <s v="CAESP - ASSISTENZA E MANUTENZIONE SU APPARECCHIO DI RADIOTERAPIA DERMATOLOGICA DITTA RADIUS - 925" u="1"/>
        <s v="CAESP - servizio integrato di noleggio ricondizionamento  e logicistica dei dispositivi tessili, materasseria e noleggio biancheria - 703" u="1"/>
        <s v="CAESP - FORNITURA TRIENNALE DI ADESIVI TISSUTALI (AO VARESE) - 705" u="1"/>
        <s v="CAESP - ESPANSORI E PROTESI MAMMARIE - 925" u="1"/>
        <s v="CAESP - FORNITURA DI PRODOTTI PER LA NUTRIZIONE ARTIFICIALE DOMICILIARE - 709" u="1"/>
        <s v="CAESP - acquisizione di n. 1 nuovo eco  per neuroradiologia - 701" u="1"/>
        <s v="CAESP - Noleggio ausili antidecubito (RSA Pertini) 1 - 706" u="1"/>
        <s v="CAESP - Fornitura di ferri monouso - 922" u="1"/>
        <s v="CAESP - SUPPORTI PER LA REGISTRAZIONE DI IMMAGINI DIAGNOSTICHE (CD - DVD) - 702" u="1"/>
        <s v="CAESP - Servizio di conduzione full service, manutenzione e assistenza dei sistemi informativi per la gestione e l’analisi dei flussi informativi – SW_x000d__x000a_Oracolo - 707" u="1"/>
        <s v="CAESP - Antisettici e disinfettanti - 923" u="1"/>
        <s v="CAESP - SUPPORTI PER LA REGISTRAZIONE DI IMMAGINI DIAGNOSTICHE (CD - DVD) - 703" u="1"/>
        <s v="CAESP - FORNITURA OPERE DI STAMPA - 708" u="1"/>
        <s v="CAESP - FORNITURA DI COLLE CHIRURGICHE ED EMOSTATICI DIVERSI - 922" u="1"/>
        <s v="CAESP - Fornitura di un sistema chiuso sottovuoto (provette sterili) - 922" u="1"/>
        <s v="CAESP - SERVIZI DI GESTIONE DELLE POSTAZIONI DI LAVORO INFORMATICHE FLEET MANAGEMENT - 925" u="1"/>
        <s v="CAESP - Defibrillatori automatici impiantabili - 701" u="1"/>
        <s v="CAESP - Contratto di fornitura di maceratori e relativi dispositivi monouso - 701" u="1"/>
        <s v="CAESP - protesi vascolari e patch vascolari per il dipartimento cardiotoracovascolare - 701" u="1"/>
        <s v="CAESP - AGHI DA BIOPSIA E ALCOLIZZAZIONE E DISPOSITIVI MONOSUSO PER BIOPSIE ECOGUIDATE - 925" u="1"/>
        <s v="CAESP - Sistema di prelievo sottovuoto - 706" u="1"/>
        <s v="CAESP - SUPPORTI PER LA REGISTRAZIONE DI IMMAGINI DIAGNOSTICHE (CD - DVD) - 705" u="1"/>
        <s v="CAESP - fornitura in esclusiva di custom pak per vitrectomia per Oculistica Sacco - 703" u="1"/>
        <s v="CAESP - dispositivi per aritmologia interventistica (pacemaker) elettrocateteri - 701" u="1"/>
        <s v="CAESP - Noleggio lavadisinfettatrice - 708" u="1"/>
        <s v="CAESP - SUPPORTI PER LA REGISTRAZIONE DI IMMAGINI DIAGNOSTICHE (CD - DVD) - 706" u="1"/>
        <s v="CAESP - Concessione distributori automatici di alimenti e bevande - 707" u="1"/>
        <s v="CAESP - FORNITURA VIDEOINGRANDITORE DA TAVOLO - 708" u="1"/>
        <s v="CAESP - procedura affidamento in concessione edicola - 922" u="1"/>
        <s v="CAESP - AFFIDAMENTO DEL SERVIZIO DI PULIZIA - 709" u="1"/>
        <s v="CAESP - SUPPORTI PER LA REGISTRAZIONE DI IMMAGINI DIAGNOSTICHE (CD - DVD) - 708" u="1"/>
        <s v="CAESP - Fornitura di contenitori per campioni istologici - 703" u="1"/>
        <s v="CAESP - MATERIALE CONSUMO STRYKER - 707" u="1"/>
        <s v="CAESP - Diagnostici e reagenti per Anatomia Patologica - 922" u="1"/>
        <s v="CAESP - PROTOSSIDO D'AZOTO - 925" u="1"/>
        <s v="CAESP - ECOGRAFO DI ALTA FASCIA CON SONDA CONVEX MULTIFREQUENZA CON KIT BIOPTICI PIU SONDA LINEARE AD ALTA FREQUENZA - 925" u="1"/>
        <s v="CAESP - fornitura triennale di kit x per la ricerca qualitativa per antigeni di trichomonas vaginalis per Microbiologia - 705" u="1"/>
        <s v="CAESP - LAME MONOUSO PER MICROTOMO - 707" u="1"/>
        <s v="CAESP - carta in risme - 922" u="1"/>
        <s v="CAESP - fornitura reagenti in esclusiva per DOSMM (Dipartimento oncologie sperimentali) - 922" u="1"/>
        <s v="CAESP - FORNITURA DI UN SISTEMA DI CHIMICA CLINICA A CATENA - 709" u="1"/>
        <s v="CAESP - ASSITENZA APPARATI ATTIVI CENTRALI TELEFONICHE (SPC) - 706" u="1"/>
        <s v="CAESP - acquisizione di NGR - 701" u="1"/>
        <s v="CAESP - ASSISTENZA STORAGE E SERVER 1 - 706" u="1"/>
        <s v="CAESP - acquisizione colonna 3D per ORL - 701" u="1"/>
        <s v="CAESP - FORNITURA DI SUTURATRICI MECCANICHE - 709" u="1"/>
        <s v="CAESP - ASSISTENZA STORAGE E SERVER 2 - 706" u="1"/>
        <s v="CAESP - Fornitura di un gruppo elettrogeno - 701" u="1"/>
        <s v="CAESP - SERVIZIO ARCHIVIAZIONE C.C. E DOCC AMM. - 705" u="1"/>
        <s v="CAESP - fornitura di materiale di consumo per extracorporea ECMO - 703" u="1"/>
        <s v="CAESP - SISTEMA DIAGNOSTICO PER ANTICORPI, ANTIMICRORGANISMI VIRALI, BATTERICI E PARASSITI - 925" u="1"/>
        <s v="CAESP - SERVIZIO DI CONNETTIVITA' (SPC) - 706" u="1"/>
        <s v="CAESP - ASSISTENZA E MANUTENZIONE SU POLICRIOBIOLOGICI DITTA AIR LIQUID - 925" u="1"/>
        <s v="CAESP - SERVIZIO DI TRASPORTO E SMALTIMENTO RIFIUTI SPECIALI DI ORIGINE SANITARIA - 709" u="1"/>
        <s v="CAESP - VIGILANZA NON ARMATA - 706" u="1"/>
        <s v="CAESP - acquisizione sostituzione ws anestesia CO DEA - 701" u="1"/>
        <s v="CAESP - MEDICAZIONE AVANZATE PER IL TRATTAMENTO DELLE LESIONI CUTANEE - 706" u="1"/>
        <s v="CAESP - Aggiornamento 2 CUSA - 922" u="1"/>
        <s v="CAESP - OPERE DI PAVIMENTAZIONE - 709" u="1"/>
        <s v="CAESP - FORNITURA DI PROTESI VASCOLARI BIOLOGICHE E SINTETICHE - 709" u="1"/>
        <s v="CAESP - FORNITURA IN NOLEGGIO DI  APPARECCHIATURE ENDOSCOPICHE - 709" u="1"/>
        <s v="CAESP - Assistena e manutenzione testiere Mayfiel di posizionamento della testa del paziente sul tavolo operatorio - 923" u="1"/>
        <s v="CAESP - Contratto di manutenzione ed assistenza tecnica del sistema GTIS - 701" u="1"/>
        <s v="CAESP - Fornitura di contenitori per campioni istologici - 712" u="1"/>
        <s v="CAESP - FORNITURA DI COLLE CHIRURGICHE ED EMOSTATICI DIVERSI - 707" u="1"/>
        <s v="CAESP - AFFIDAMENTO DELLA FORNITURA DI ANSE PER RESEZIONE BIPOLARE - 705" u="1"/>
        <s v="CAESP - LAVANOLO DIVISE SOCCORSO E DOTAZIONE DPI - 991" u="1"/>
        <s v="CAESP - Sistema RIS/PACS - 701" u="1"/>
        <s v="CAESP - LICENZE SAS E RELATIVO SUPPORTO - 991" u="1"/>
        <s v="CAESP - Alcoli e materie prime - 707" u="1"/>
        <s v="CAESP - Full service intact Bles - 922" u="1"/>
        <s v="CAESP - DISPOSITIVI PER LAPAROSCOPIA - 706" u="1"/>
        <s v="CAESP - DISPOSITIVI MEDICI PER PZ AFFETTE FIBROSI CISTICA - 708" u="1"/>
        <s v="CAESP - fornitura xilolo (xilene) per Anatomia Patologica - 708" u="1"/>
        <s v="CAESP - Servizio prenotazione telefonica, front-office agli sportelli e altri servizi complementari - 923" u="1"/>
        <s v="CAESP - Fornitura farmaci Biologici - 922" u="1"/>
        <s v="CAESP - CARTE TERMICHE PER ELETTRODIAGNOSTICA - 701" u="1"/>
        <s v="CAESP - FARMACI HCV EXVIERA e VIEKIRAX - 703" u="1"/>
        <s v="CAESP - Sistema terapia del vuoto - 922" u="1"/>
        <s v="CAESP - Sistema RIS/PACS - 702" u="1"/>
        <s v="CAESP - ARREDI VIA ROSELLINI PER TRASLOCO SOREU DI MILANO - 991" u="1"/>
        <s v="CAESP - Manutenzione Elettromiografi e apt monitoraggio elettrofisiologico - 701" u="1"/>
        <s v="CAESP - Materiale di consumo per sterilizzatrici e lavaendoscopi - 709" u="1"/>
        <s v="CAESP - Acquisto SW Echopac - 701" u="1"/>
        <s v="CAESP - FORNITURA CUSTOM PACKS CATARATTA - 705" u="1"/>
        <s v="CAESP - Vigilanza non armata - 708" u="1"/>
        <s v="CAESP - ABBONAMENTO VEQ NEQUAS - 702" u="1"/>
        <s v="CAESP - noleggio di ecotomografo per ostetricia e ginecologia - 703" u="1"/>
        <s v="CAESP - DISPOSITIVI PER VIDEOLAPAROSCOPIA PER OSPEDALE SACCO e FBF - 703" u="1"/>
        <s v="CAESP - convenzione per l’espletamento del servizio di accoglienza degli utenti e front office presso il presidio di Villa Marelli,  con personale appartenente alle categorie protette - 701" u="1"/>
        <s v="CAESP - Fornitura di materiale di consumo per assistenza motorizzata per artroscopia Storz - 701" u="1"/>
        <s v="CAESP - FORNITURA DI MEDICAZIONI, BENDE, CEROTTI DI VARIE TIPOLOGIE - 925" u="1"/>
        <s v="CAESP - FORNITURA DI LENTI IOL- AQ - 705" u="1"/>
        <s v="CAESP - noleggio letto antidecubito per terapia intensiva - 708" u="1"/>
        <s v="CAESP - Fornitura di contenitori per campioni istologici - 705" u="1"/>
        <s v="CAESP - Gestione del sistema radio dell'Emergenza di tutta la Lombardia - 991" u="1"/>
        <s v="CAESP - Fornitura di contenitori per campioni istologici - 713" u="1"/>
        <s v="CAESP - FORNITURA DI MANUFATTI ORTODONTICI E PROTESI ODONTOIATRICHE - 702" u="1"/>
        <s v="CAESP - Gestione e manutenzione impianti termici e di climatizzazione - 708" u="1"/>
        <s v="CAESP - FARMACI ESCLUSIVI - 925" u="1"/>
        <s v="CAESP - Noleggio operativo sistema terapia del vuoto - 922" u="1"/>
        <s v="CAESP - CONTRATTI DI MANUTENZIONE E ASSISTENZA SOFTWARE - DITTA INFOLINE - 709" u="1"/>
        <s v="CAESP - Carta in risme - 923" u="1"/>
        <s v="CAESP - MANUTENZIONE IMPIANTI IDRICI ARCA - 706" u="1"/>
        <s v="CAESP - Dispositivi da sutura - 704" u="1"/>
        <s v="CAESP - Servizio di fonia mobile - 922" u="1"/>
        <s v="CAESP - GARA BIENNALE ACQUISIZIONE CUFFIE CALL CENTER 112 E CENTRALI 118 - 991" u="1"/>
        <s v="CAESP - FORNITURA IN ABBONAMENTO CONTROLLI DI QUALITA' ESTERNI PER MICROBIOLOGIA - 703" u="1"/>
        <s v="CAESP - Gestione macchine emettitrici - 706" u="1"/>
        <s v="CAESP - fornitura xilolo (xilene) per Anatomia Patologica - 706" u="1"/>
        <s v="CAESP - ARREDI E ATTREZZATURE E ELETTRODOMESTICI PER RISTRUTTURAZIONE PAD. GRANELLI - 925" u="1"/>
        <s v="CAESP - SERVICE SISTEMA VIGILEO (APPARECCHIATURA IN NOLEGGIO  E CONSUMABILI) - 706" u="1"/>
        <s v="CAESP - Elettrodi per monitoraggio ECG - EEG -EMG - 708" u="1"/>
        <s v="CAESP - Lettore micropiastre multimodale basato su monocromatori per assorbenza fluorescenza - 922" u="1"/>
        <s v="CAESP - FARMACI HCV EXVIERA e VIEKIRAX - 701" u="1"/>
        <s v="CAESP - TEST ELISA E WB PER LA RICERCA DI AB IGG ANTI ASPERGILLO - 925" u="1"/>
        <s v="CAESP - ACQUISTO ECOGRAFI VARIE FASCE (2 P.O. GARBAGNATE E N.3 P.O. RHO) - 922" u="1"/>
        <s v="CAESP - ACQUISTO N. 1 SISTEMA U/S PER DISSEZIONE EPATICA - 706" u="1"/>
        <s v="CAESP - Sistema RIS/PACS - 707" u="1"/>
        <s v="CAESP - Fornitura  di materiale consumo per apparecchiatura polisonnografia - 707" u="1"/>
        <s v="CAESP - SERVIZIO LAVANOLO - 705" u="1"/>
        <s v="CAESP - SERVICE DI EMODINAMICA - 706" u="1"/>
        <s v="CAESP - Manutenzione sistemi di tomografia computerizzata - 708" u="1"/>
        <s v="CAESP - fornitura di materiale di consumo odontoiatrico - 702" u="1"/>
        <s v="CAESP - Fornitura di contenitori per campioni istologici - 706" u="1"/>
        <s v="CAESP - FORNITURA DI MANUFATTI ORTODONTICI E PROTESI ODONTOIATRICHE - 706" u="1"/>
        <s v="CAESP - fornitura in service di sistema per esecuzione esami di biologia molecolare con metodica real time PCR comprensivo di estrattori acidi nucleici - 703" u="1"/>
        <s v="CAESP - Manutenzione ascensori - 922" u="1"/>
        <s v="CAESP - Service emoglobina glicata - 708" u="1"/>
        <s v="CAESP - FORNITURA DI COLLE CHIRURGICHE ED EMOSTATICI DIVERSI - 708" u="1"/>
        <s v="CAESP - MATERIALE DI CONSUMO PER APPARECCHIATURE SANITARIE - A CARATTERE DI UNICITA' - 707" u="1"/>
        <s v="CAESP -  SCOVOLINI PER CAVO ORALE - 702" u="1"/>
        <s v="CAESP - n. 6 elettrobisturi ultracision Harmonic e materiale di consumo dedicato - 701" u="1"/>
        <s v="CAESP - SERVIZIO ARCHIVIAZIONE C.C. E DOCC AMM. - 923" u="1"/>
        <s v="CAESP - Servizio di manutenzione delle attrezzature antincendio - 708" u="1"/>
        <s v="CAESP - Noleggio litotritore - 708" u="1"/>
        <s v="CAESP - acquisizione ecografo reumatologia - 701" u="1"/>
        <s v="CAESP - Fornitura di contenitori per campioni istologici - 922" u="1"/>
        <s v="CAESP - FORNITURA DI COLLE CHIRURGICHE ED EMOSTATICI DIVERSI - 716" u="1"/>
        <s v="CAESP - Sistema RIS/PACS - 709" u="1"/>
        <s v="CAESP - dispositivi medici dedicati al trattamento delle aritmie - 701" u="1"/>
        <s v="CAESP - Aghi e siringhe - 708" u="1"/>
        <s v="CAESP - Sistema RIS/PACS - 922" u="1"/>
        <s v="CAESP - Alcoli e materie prime - 923" u="1"/>
        <s v="CAESP - FORNITURA DI CARBURANTE - 709" u="1"/>
        <s v="CAESP - FORNITURA DI REAGENTI PER ESAMI DI COAGULAZIONE SPECIALISTICA DI SECONDO LIVELLO PER LO STUDIO DEI MARCATORI DI ATTIVAZIONE DELLA COAGULAZIONE E DELLA FIBRINOLISI - 705" u="1"/>
        <s v="CAESP - FORNITURA DI MANUFATTI ORTODONTICI E PROTESI ODONTOIATRICHE - 716" u="1"/>
        <s v="CAESP - ADEGUAMENTO SOFTWARE - 925" u="1"/>
        <s v="CAESP - MATERIALE CONSUMO ELETTROBISTURI - 706" u="1"/>
        <s v="CAESP - filtri per dialisi a carattere di unicità originali KAWASUMI E TARAY - 703" u="1"/>
        <s v="CAESP - abbonamento ai sistemi di informazione clinica computerizzata micromedex - 701" u="1"/>
        <s v="CAESP - fornitura in service di medicazioni in tessuto non tessuto sterili e non per sale operatorie - 703" u="1"/>
        <s v="CAESP - carta in risme - 708" u="1"/>
        <s v="CAESP - FORNITURA APPARECCHIATURE PER CONSERVAZIONE SOTTOVUOTO DI CAMPIONI CHIRURGICI E RELATIVI CONSUMABILI - 711" u="1"/>
        <s v="CAESP - Materiale per anatomia patologica (esclusiva) - 701" u="1"/>
        <s v="CAESP - Sistema per emorecupero e lavaggio sangue (service) - 702" u="1"/>
        <s v="CAESP - TELEFONIA FISSA E CONNETTIVITA' IP - 925" u="1"/>
        <s v="CAESP - fornitura di kit diagnostici in vitro per esecuzione test genotipo di restistenza a farmaci antiretrovirali del virus HIV su analizzatori ABI PRISM 3130 XL - 702" u="1"/>
        <s v="CAESP - Collimatore HDI per Truebeam per trattamenti di pazienti pediatrici - 922" u="1"/>
        <s v="CAESP - ASSICURAZIONE TUTELA LEGALE - 991" u="1"/>
        <s v="CAESP - Sistema completo di anestesia (ventilatore più monitor) - 922" u="1"/>
        <s v="CAESP - Fornitura di contenitori per campioni istologici - 707" u="1"/>
        <s v="CAESP - CONSOLIDAMENTO E MANUTENZIONE CENTRALI NUE LOMBARDIA HW E SW FUNZIONALE - 991" u="1"/>
        <s v="CAESP - sondini per aspirazione tracheobronchiale - 701" u="1"/>
        <s v="CAESP - Fornitura di contenitori per campioni istologici - 715" u="1"/>
        <s v="CAESP - Somministrazione di lavoro: OSS, presonale infermieristico, personale amministrativo, operatori tecnici - 925" u="1"/>
        <s v="CAESP - Concessione distributori automatici di alimenti e bevande - 705" u="1"/>
        <s v="CAESP - AFFIDAMENTO DEL SERVIZIO TRASPORTO SANITARIO INTERNO  ED ESTERNO  CON AMBULANZA MALATI - 702" u="1"/>
        <s v="CAESP - ACQUA ARRICCHITA PER MEDICINA NUCLEARE - 925" u="1"/>
        <s v="CAESP - ECOGRAFO DIGITALE CON MODULO VASCOLARE - 925" u="1"/>
        <s v="CAESP - FORNITURA PROTESI ORTOPEDICHE - 702" u="1"/>
        <s v="CAESP - SERVIZIO ARCHIVIAZIONE C.C. E DOCC AMM. - 925" u="1"/>
        <s v="CAESP - FORNITURA DI REAGENTI PER L'ESECUZIONE DI TEST DI BIOLOGIA MOLECOLARE DI GENETICA UMANA E MICROBIOLOGIA E RELATIVA STRUMENTAZIONE - 709" u="1"/>
        <s v="CAESP - SERVIZIO GLOBAL SERVICE - 705" u="1"/>
        <s v="CAESP - FORNTURA  PROTESI ORTOPEDICHE PRODOTTI OSTEOSINTESI - 702" u="1"/>
        <s v="CAESP - fornitura in service di sistema per esami di  emoglobina glIcata - 708" u="1"/>
        <s v="CAESP - servizio di assistenza e manutenzione applicativo gestionale  Data warehouse Business Object e sviluppo Business intelligece - 706" u="1"/>
        <s v="CAESP - AUSILI PER INCONTINENTI - 1 - 708" u="1"/>
        <s v="CAESP - Fornitura etichette varie - 708" u="1"/>
        <s v="CAESP - Servizio infermieristico per carcere di Bollate - 702" u="1"/>
        <s v="CAESP - Fornitura di materiale elettrico per officine interne - 922" u="1"/>
        <s v="CAESP - dispositivi medici dedicati al funzionamento di apparecchiature in dotazione alla S.C. Oculistica  e alla S.C. Oculistica pediatrica - 701" u="1"/>
        <s v="CAESP - CONTRATTO DI MANUTENZIONE E ASSISTENZA SOFTWARE - DITTA GE MEDICAL SYSTEM - 709" u="1"/>
        <s v="CAESP - RILEVATORI DI CO E O2 - 991" u="1"/>
        <s v="CAESP - Fornitura di detergenti per apparecchiature di sterilizzazione - 701" u="1"/>
        <s v="CAESP - CANONE VDI PER BED SIDE - 706" u="1"/>
        <s v="CAESP - SERVIZIO INFERMIERISTICO RSA PERTINI - 706" u="1"/>
        <s v="CAESP - AUSILI PER MOVIMENTAZIONE PAZIENTI (ES. CARROZZINE, COMODE E BARELLE) - 925" u="1"/>
        <s v="CAESP - Farmaco esclusivo Plegridy - 923" u="1"/>
        <s v="CAESP - Manutenzione Bisturi a ultrasuoni - 701" u="1"/>
        <s v="CAESP - MICROINFUSORI X  TERAPIA INSULINICA E MATERIALE DI CONSUMO - 708" u="1"/>
        <s v="CAESP - ADESIONE CONVENZ CONSIP PER AUTOMEDICHE COMPLETE DI PACCHETTO DI MANUTENZIONE QUINQUENNALE - 991" u="1"/>
        <s v="CAESP - Evoluzione piattaforma Rfid Emofid - 922" u="1"/>
        <s v="CAESP - Servizio di ristorazione ospiti e dipendenti (Rsa Pertini, CDI Garbagnate, RSD Limbiate) - 706" u="1"/>
        <s v="CAESP - Forniture aghi e siringhe - 703" u="1"/>
        <s v="CAESP - sistemi per drenaggio a caduta e in aspirazione - Addominale - 701" u="1"/>
        <s v="CAESP - FORNITURA LENTI INTRAOCULARI - 703" u="1"/>
        <s v="CAESP - NUTRIZIONE ARTIFICIALE DOMICILIARE (DISPOSITIVI MEDICI) - 706" u="1"/>
        <s v="CAESP - SERVIZIO DI CATETING PER SEDI AFFERITE ED ESTERNE PSICHIATRICHE - 702" u="1"/>
        <s v="CAESP - servizio di vigilanza - 701" u="1"/>
        <s v="CAESP - medicazioni avanzate e prodotti vari per medicazione - 701" u="1"/>
        <s v="CAESP - DISPOSITIVI MEDICI PER MEDICAZIONI AVANZATE - 925" u="1"/>
        <s v="CAESP - Fornitura di contenitori per campioni istologici - 708" u="1"/>
        <s v="CAESP - fornitura di materiale di consumo odontoiatrico - 703" u="1"/>
        <s v="CAESP - Affidamento in service fornitura Suros Atec - 922" u="1"/>
        <s v="CAESP - Acquisto impianto osmosi presso POT Villa Marelli - 701" u="1"/>
        <s v="CAESP - Manutenzione laser chirurgico (scadenza garanzia 26/02/2018 - 701" u="1"/>
        <s v="CAESP - ASSISTENZA E MANUTENZIONE SU VARIE APPARECCHIATURE DITTA CAIR ZEISS - 925" u="1"/>
        <s v="CAESP - fornitura in service di sistema per esecuzione esami di biologia molecolare con metodica real time PCR comprensivo di estrattori acidi nucleici - 705" u="1"/>
        <s v="CAESP - FORNITURA DI WH AZIENDALE - 706" u="1"/>
        <s v="CAESP - Farmaci da grossista - 923" u="1"/>
        <s v="CAESP - BUONI PASTO - 925" u="1"/>
        <s v="CAESP - Manutenzione impianti e gestione centrale termica senza fornitura di combustibile - 923" u="1"/>
        <s v="CAESP - FORNITURA DI COLLE CHIRURGICHE ED EMOSTATICI DIVERSI - 717" u="1"/>
        <s v="CAESP - PRESIDI PER LAPARO/TORACOSCOPIA E LAPARO/TORACOTOMIA - 925" u="1"/>
        <s v="CAESP - materiale di medicazione - 703" u="1"/>
        <s v="CAESP - CARTE TERMICHE PER ELETTRODIAGNOSTICA - 702" u="1"/>
        <s v="CAESP - DISPOSITIVI PER OSTETRICIA E GINECOLOGIA - 925" u="1"/>
        <s v="CAESP - DISPOSITIVI PER APPARATO CARDIOCIRCOLATORIO - 703" u="1"/>
        <s v="CAESP - SISTEMA DIAGNOSTICO CRIPTOR PER ANALISI B TEST - 925" u="1"/>
        <s v="CAESP - Sistema sottovuoto per laboratorio - 708" u="1"/>
        <s v="CAESP - Immunometria service - 708" u="1"/>
        <s v="CAESP - SIRINGHE E KIT PER INIETTORI ANGIOGRAFICI - 706" u="1"/>
        <s v="CAESP - DEFLUSSORI DIVERSI, REGOLATORI DI FLUSSO, FILTRI PER NUTRIZIONE PARENTELARE, DEFLUSSORI AD Y - 925" u="1"/>
        <s v="CAESP - FORNITURA DI COLLE CHIRURGICHE ED EMOSTATICI DIVERSI - 925" u="1"/>
        <s v="CAESP - Attività riabilitative ed assistenziali psichiatriche - 708" u="1"/>
        <s v="CAESP - MATERIALE DI CONSUMO PER APPARECCHIATURE DA LABORATORIO - 925" u="1"/>
        <s v="CAESP - MANUTENZIONE SISTEMA ORACLE E BUSINESS suite - 705" u="1"/>
        <s v="CAESP - FORNITURA IN NOLEGGIO DI VIDEOLARINGOSCOPI E ACQUISTO DI MATERIALE DI CONSUMO - 709" u="1"/>
        <s v="CAESP - SERVIZI ASSISTENZIALI EDUCATIVI ED ALBERGHIERI PER FUNZIONAMENTO CDD TREZZANO - 706" u="1"/>
        <s v="CAESP - reagenti specifici per sierologia parassitologica con tecnica blotting e diagnosi leptospirosi - 702" u="1"/>
        <s v="CAESP - FORNITURA APPARECCHIATURE PER CONSERVAZIONE SOTTOVUOTO DI CAMPIONI CHIRURGICI E RELATIVI CONSUMABILI - 703" u="1"/>
        <s v="CAESP - Fornitura sistema Port - 922" u="1"/>
        <s v="CAESP - Concessione distributori automatici di alimenti e bevande - 716" u="1"/>
        <s v="CAESP - NUTRIZIONE ARTIFICIALE  DOMICILIARE (ALIMENTI) - 706" u="1"/>
        <s v="CAESP - Gestione infrastruttura di telecomunicazione - servizi accessori - NOC - 708" u="1"/>
        <s v="CAESP - Fornitura di suture e reti chirurgiche - 923" u="1"/>
        <s v="CAESP - AFFIDAMENTO DEL SERVIZIO TRASPORTO SANITARIO INTERNO  ED ESTERNO  CON AMBULANZA MALATI - 704" u="1"/>
        <s v="CAESP - Medicazioni secondarie (cerotti, bendaggi, garze in cotone e TNT, tamponi,  etc.)  IN ARCA - 707" u="1"/>
        <s v="CAESP - Concessione distributori automatici di alimenti e bevande - 704" u="1"/>
        <s v="CAESP - sistema in service per ricerca del sangue occulto nelle feci - 707" u="1"/>
        <s v="CAESP - servizioesterno e interno  di tarsporto con autolettiga e centri mobili di rianimazione di ammalati, sangue, emoderivati e servizi e personale ospedaliero - 701" u="1"/>
        <s v="CAESP - Servizio di perfusione - 922" u="1"/>
        <s v="CAESP - GESTIONE SERVIZIO STERILIZZAZIONE - 702" u="1"/>
        <s v="CAESP - Servizio di ristorazione - 704" u="1"/>
        <s v="CAESP - Servizio di copertura assicurativa rischi infortuni - 707" u="1"/>
        <s v="CAESP - FARMACI HCV EXVIERA e VIEKIRAX - 925" u="1"/>
        <s v="CAESP - STRUMENTARIO CHIRUGICO - 706" u="1"/>
        <s v="CAESP - FORNITURA SERVICE ESAMI X AUTOIMMUNITA' E CELIACHIA  (lotto 1) e ALLERGOLOGIA (lotto 2) - 709" u="1"/>
        <s v="CAESP - Fornitura di detergenti per apparecchiature di sterilizzazione - 703" u="1"/>
        <s v="CAESP - fornitura di medicazioni e medicazioni speciali (capofila Varese) - 705" u="1"/>
        <s v="CAESP - FORNITURA DI MATERIALE DI CONSUMO DEDICATO ALL'UTILIZZO DI DISTEMI LIGASURE - 709" u="1"/>
        <s v="CAESP - FORNITURA DI MATERIALE DI CONSUMO DEDICATO ALL'UTILIZZO DI SISTEMI LIGASURE - 709" u="1"/>
        <s v="CAESP - Suture e reti chirurgiche - 708" u="1"/>
        <s v="CAESP - ADESIONE SERVIZIO TELEPASS - 991" u="1"/>
        <s v="CAESP - Fornitura triennale di cateteri PICC e Midline - 922" u="1"/>
        <s v="CAESP - fornitura triennale di guanti medicali monouso non compresi in convenzione ARCA - 704" u="1"/>
        <s v="CAESP - Fornitura aghi e siringhe - 923" u="1"/>
        <s v="CAESP - Dispositivi di chiusura vascolare - 922" u="1"/>
        <s v="CAESP - FORNITURA SOFTWARE APPLICATIVO GESTIONE DELLE RISORSE UMANE - 706" u="1"/>
        <s v="CAESP - STENT DEDICATI AL DISTRETTO POPLITEO - 705" u="1"/>
        <s v="CAESP - Proroga della convenzione conclusa da Consip S.p.A. per il servizio di telefonia fissa, convenzione “Telefonia Fissa e Connettività IP 4”. - 701" u="1"/>
        <s v="CAESP - Fornitura triennale di cateteri PICC e Midline - 925" u="1"/>
        <s v="CAESP - SISTEMA DIAGNOSTICO PER LA DETERMINAZIONE DELL'EMOGLOBINA GLICATA IN HPLC - 702" u="1"/>
        <s v="CAESP - DETERSIVI E DETERGENTI - 923" u="1"/>
        <s v="CAESP - servizio assistenza e manautenzione applicativo gestionale anagrafe pazienti centralizzata/cup/gestione ambulatoriale/gestine ricoveri /integrazione sio hl7 e crs siss - 706" u="1"/>
        <s v="CAESP - Manutenzione telemetria sale parto (scadenza garanzia 19/02/2018) - 701" u="1"/>
        <s v="CAESP - SISTEMI PER DIALISI PERITONEALE (MULTILOTTO) - 707" u="1"/>
        <s v="CAESP - MATERIALE DI CONSUMO PER IL SISTEMA DI CHIRURGIA OSSEA ORIGINALE PIEZOSURGERY MEDICAL - 701" u="1"/>
        <s v="CAESP - SERVIZIO DI COPERTURA ASSICURATIVA  ALL RISKS - 706" u="1"/>
        <s v="CAESP - Materiale TNT non sterile - 708" u="1"/>
        <s v="CAESP - FORNITURA PREPARAZIONI ONCOLOGICHE - 706" u="1"/>
        <s v="CAESP - LICENZE SOFTWARE RDBMS COMPONENTE TECNOLOGIA CONSIP - 925" u="1"/>
        <s v="CAESP - GAS METANO PER AUTO AZIENDALI - 706" u="1"/>
        <s v="CAESP - Rinnovamento apparati di rete - 922" u="1"/>
        <s v="CAESP - FILI DI SUTURA - 702" u="1"/>
        <s v="CAESP - Aggiornamento RMN CT ONCOLOGY + TISSUE 4D e software - 922" u="1"/>
        <s v="CAESP - ACQUISTO ZAINI DA SOCCORSO - 991" u="1"/>
        <s v="CAESP - Dispositivi medici per endoscopia digestiva - 925" u="1"/>
        <s v="CAESP - Potenziamento infrastruttura wi-fi aziendale e voi ip - 922" u="1"/>
        <s v="CAESP - TELEFONIA MOBILE - 706" u="1"/>
        <s v="CAESP - Capsule e generatori - 701" u="1"/>
        <s v="CAESP - DISPOSITIVI PER OSTETRICIA E GINECOLOGIA - 701" u="1"/>
        <s v="CAESP - Assicurazione responsabilità civile - 704" u="1"/>
        <s v="CAESP - Fornitura di materile di sterilizzazione FUORI ARCA - 701" u="1"/>
        <s v="CAESP - dispositivi per terapia del dolore - 703" u="1"/>
        <s v="CAESP - FORNITURA APPARECCHIATURE PER CONSERVAZIONE SOTTOVUOTO DI CAMPIONI CHIRURGICI E RELATIVI CONSUMABILI - 705" u="1"/>
        <s v="CAESP - FORNITURA APPARECCHIATURE PER CONSERVAZIONE SOTTOVUOTO DI CAMPIONI CHIRURGICI E RELATIVI CONSUMABILI - 715" u="1"/>
        <s v="CAESP - Sistema per emorecupero e lavaggio sangue (service) - 703" u="1"/>
        <s v="CAESP - SERVIZIO SPURGO - 705" u="1"/>
        <s v="CAESP - Sistema di prelievo sottovuoto - 922" u="1"/>
        <s v="CAESP - FORNITURA DI UN SISTEMA DIAGNOSTICO PER ESAMI DI IMMUNOEMATOLOGIA - 925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707" u="1"/>
        <s v="CAESP - Manutenzione Incubatrice da trasporto, venilatori neonatali, aspiratori - 32 incubatrici neonatali (scadenza garanzia 17/02/2018) - 4 ventilatori pediatrici Fabian (scadenza garanzia 17/ - 701" u="1"/>
        <s v="CAESP - MATERIALE VARIO MONOUSO NON STERILE - 706" u="1"/>
        <s v="CAESP - FORNITURA DI N. 3 SISTEMI TRAPANI COMPLETI PER IL BLOCCO OPERATORIO - 709" u="1"/>
        <s v="CAESP - servizio ourtsourcing della gestione informatica dell'area risorse umane e servizi complementari - 701" u="1"/>
        <s v="CAESP - GESTIONE DISTRIBUTORI AUTOMATICI PRESSO IL P.O. RHO BOLLATE E PASSIRANA - 706" u="1"/>
        <s v="CAESP - ASSISTENZA E MANUTENZIONE PER VARI E APPARECCHIATURE DITTA MORTARA RANGONI - 925" u="1"/>
        <s v="CAESP - FORNITURA DI REAGENTI E STRUMENTAZIONE PER I TEST IGM ANTI CMV, IGM ANTI RUB E IGM ANTI TOXO &quot;MINIVIDAS&quot; - 925" u="1"/>
        <s v="CAESP - Concessione distributori automatici di alimenti e bevande - 703" u="1"/>
        <s v="CAESP - NOLEGGIO PER SISTEMA DI TELEMEDICINA E TELECONSULTO INTOUCH RP-LITE - 705" u="1"/>
        <s v="CAESP - INTEGRAZIONE G3S DITTA SANTER - 925" u="1"/>
        <s v="CAESP - AUSILI MONOUSO AD ASSORBENZA PER INCONTINENZA PAZIENTI ASSISTITI - 706" u="1"/>
        <s v="CAESP - MATERIALE DI MEDICAZIONE - 706" u="1"/>
        <s v="CAESP - CONTRATTO DI ASSISTENZA HARDWARE E SOFTWARE - DITTA OSLO - 709" u="1"/>
        <s v="CAESP - fornitura in service di sistema per esecuzione in automatico dell'identificazione batterica e test di antibiotico resistenza - 703" u="1"/>
        <s v="CAESP - CORSI DI GUIDA SICURA 1 - 991" u="1"/>
        <s v="CAESP - ACQUISTO N. 1 BRACCIO ROBOTIZZATO PER SOSTENERE E MUOVERE ENDOSCOPIO - 706" u="1"/>
        <s v="CAESP - OPERE DA FABBRO - 709" u="1"/>
        <s v="CAESP - DISPOSITIVI MEDICI PER ELETTROFISIOLOGIA - 705" u="1"/>
        <s v="CAESP - DISPOSITIVI PER OSTETRICIA E GINECOLOGIA - 705" u="1"/>
        <s v="CAESP - Set di ossigenazione per circolazione extracorporea - 701" u="1"/>
        <s v="CAESP - Manutenzione Centraline, Manipoli, Trapani orto, Seghe orto, laser chirurgici, sternotomi - 701" u="1"/>
        <s v="CAESP - filtri per dialisi a carattere di unicità originali KAWASUMI E TARAY - 925" u="1"/>
        <s v="CAESP - KIT X POSIZIONAMENTO SPIRALI INTRAUTERINE - 708" u="1"/>
        <s v="CAESP - Service neuroradiologia interventistica - 1 - 923" u="1"/>
        <s v="CAESP - FORNITURA APPARECCHIATURE PER CONSERVAZIONE SOTTOVUOTO DI CAMPIONI CHIRURGICI E RELATIVI CONSUMABILI - 706" u="1"/>
        <s v="CAESP - Noleggio operativo sistema fotochemioterapia extracorporea - 922" u="1"/>
        <s v="CAESP - fornitura sistemi elastomerici - 708" u="1"/>
        <s v="CAESP - materiale di consumo per elettrobisturi - 701" u="1"/>
        <s v="CAESP - fornitura in service di sistema per esecuzione esami di biologia molecolare con metodica real time PCR comprensivo di estrattori acidi nucleici - 709" u="1"/>
        <s v="CAESP - servizio di assistenza e manutenzione APPLICATIVO  GESTIONALE CARTELLA CLINICA DIGITALE - 706" u="1"/>
        <s v="CAESP - fornitura di materiale di consumo odontoiatrico - 705" u="1"/>
        <s v="CAESP - Leasing operativo di videoprocessore fonte di luce videobroncoscopi alta definizione e monitor alta definizione e carrello assemblaggio - 922" u="1"/>
        <s v="CAESP - ASSISTENZA E MANUTENZIONE SU VARIE APPARECCHIATURE DITTA PHILIPS - 925" u="1"/>
        <s v="CAESP - TRASPORTO PAZIENTI DIALIZZATI - 709" u="1"/>
        <s v="CAESP - Procedura aperta per l'affidamento servizi di polizze assicurative - 922" u="1"/>
        <s v="CAESP - FORNITURA PROTESI MAMMARIE ED ESPANSORI - 703" u="1"/>
        <s v="CAESP - FORNITURA DI DISPOSITIVI MEDICI PER NEUROSTIMOLAZIONE, TERMORIZOTEMIA E RADIOFREQUENZA - 705" u="1"/>
        <s v="CAESP - Alcoli e materie prime - 708" u="1"/>
        <s v="CAESP - Fornitura di aghi speciali - 703" u="1"/>
        <s v="CAESP - ARMADIETTI SPOGLIAOIO PER PERSONALE - 925" u="1"/>
        <s v="CAESP - FORNITURA DI COLLE CHIRURGICHE ED EMOSTATICI DIVERSI - 727" u="1"/>
        <s v="CAESP - CARTE TERMICHE PER ELETTRODIAGNOSTICA - 703" u="1"/>
        <s v="CAESP - viti e miniplacche in titanio per fissazione cranio per nch e ch. epilessia - 701" u="1"/>
        <s v="CAESP - manutenzione apparecchiature di sterilizzazione - 1 - 706" u="1"/>
        <s v="CAESP - PRESTAZIONI SPECIALISTICHE DI LABORATORIO PER LA RICERCA DI SOSTANZE D'ABUSO - 706" u="1"/>
        <s v="CAESP - Soluzioni infusionali - 923" u="1"/>
        <s v="CAESP - SUPPORTO TECNICO AERONAUTICO GIORNATE A CONSUMO - 991" u="1"/>
        <s v="CAESP - Fornitura di detergenti per apparecchiature di sterilizzazione - 706" u="1"/>
        <s v="CAESP - Sistema diagnostico in service per esami di immunoematologia con metodo di agglutinazione su colonna - 925" u="1"/>
        <s v="CAESP - FARMACO ALCOVER - 708" u="1"/>
        <s v="CAESP - Manutenzione Defibrillatori, ecografo - 10 defibrillatori (scadenza garanzia 11/12/2017) - 2 defibrillatori (scadenza garanzia 20/05/2017) - monitoraggio neuroria (scadenza garanzia 21/0 - 701" u="1"/>
        <s v="CAESP - sacche personalizzate per nutrizione parenterale - 708" u="1"/>
        <s v="CAESP - Farmaco Harvoni - 708" u="1"/>
        <s v="CAESP - Passamalatii con tavolino per monitoraggio - 922" u="1"/>
        <s v="CAESP - Convenzione prestazione di Servizi di Telefonia Mobile - 923" u="1"/>
        <s v="CAESP - noleggio di sistema combinato di litotrissia endoscopica - 703" u="1"/>
        <s v="CAESP - SOLUZIONI AD USO INFUSIONALE - 706" u="1"/>
        <s v="CAESP - Fornitura di sistemi per ablazione transcatetere convenzionale delle aritmie cardiache - 706" u="1"/>
        <s v="CAESP - Fornitura di carte carburante - consip - 707" u="1"/>
        <s v="CAESP - manutenzione integrale delle porte automatiche, delle barriere, dei cancelli automatici, delle porte tagliafuoco e relative uscite di sicurezza - 701" u="1"/>
        <s v="CAESP - AFFIDAMENTO DEL SERVIZIO TRASPORTO SANITARIO INTERNO  ED ESTERNO  CON AMBULANZA MALATI - 716" u="1"/>
        <s v="CAESP - POSTAZIONE DI LAVORO INFORMATICHE PER IL SISTEMA INFORMATIVO DELLE TERAPIE INTENSIVE DELLA DITTA UMS - 925" u="1"/>
        <s v="CAESP - Sistema diagnostico per esecuzione del test di conferma per anticorpi anti HCV, anti HIV, anti HTLV, anti HLA e genotipizzazione HCV - 702" u="1"/>
        <s v="CAESP - ACQUISTO CONGELATORI - 706" u="1"/>
        <s v="CAESP - Procedura aperta per l'acquisizione mediante noleggio di sistemi diagnostici per emogasanalisi, elettroliti substrati e coossimetria - 701" u="1"/>
        <s v="CAESP - FORNITURA DI SUPPORTI INFORMATICI OTTICI PER LA DISTRIBUZIONE E L'ARCHIVIAZIONE DI IMMAGINI E REFERTI - 709" u="1"/>
        <s v="CAESP - SERVIZIO NBP DELLA RADIOFARMACIA - 925" u="1"/>
        <s v="CAESP - AFFIDAMENTO DEL SERVIZIO TRASPORTO SANITARIO INTERNO  ED ESTERNO  CON AMBULANZA MALATI - 924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705" u="1"/>
        <s v="CAESP - Farmaci esteri - 923" u="1"/>
        <s v="CAESP - fornitura in service di sistema per esecuzione in automatico dell'identificazione batterica e test di antibiotico resistenza - 705" u="1"/>
        <s v="CAESP - ACQUSITO E  ADEGUAMENTO SOFTWARE AMMMINISTRATIVI E SANITARI - 706" u="1"/>
        <s v="CAESP - SERVIZIO GESTIONE E MANUTENZIONE APPARECCHIATURE ELETTROMEDICALI - 703" u="1"/>
        <s v="CAESP - SISTEMA DIAGNOSTICO PER IMMUNOLOGIA CLINICA (EIA) - 705" u="1"/>
        <s v="CAESP - SERVIZIO DI TRASPORTO E SMALTIMENTO RIFIUTI PERICOLOSI A RISCHIO INFETTIVO - 706" u="1"/>
        <s v="CAESP - fornitura xilolo (xilene) per Anatomia Patologica - 922" u="1"/>
        <s v="CAESP - Servizi di Cuptel, Alpa, cartelle cliniche, facchinaggio - 704" u="1"/>
        <s v="CAESP - fornitura di reagenti e materiale di consumo per esami di immunoistochimica - 703" u="1"/>
        <s v="CAESP - Servizio di copertura assicurativa all risk property - ARCA - 707" u="1"/>
        <s v="CAESP - Fornitura sistemi diagnostici per la determinazione di parametri della coagulazione - 708" u="1"/>
        <s v="CAESP - SISTEMA DIAGNOSTICO PER SEQUENZIAMENTO DEL VIRUS HIV1 E PER LA GENOTIPIZZAZIONE DEL VIRUS HCV - 705" u="1"/>
        <s v="CAESP - Fornitura di detergenti per apparecchiature di sterilizzazione - 707" u="1"/>
        <s v="CAESP - FORNITURA SERVICE ESAMI X AUTOIMMUNITA' E CELIACHIA  (lotto 1) e ALLERGOLOGIA (lotto 2) - 701" u="1"/>
        <s v="CAESP - SERVIZI DI ASSISTENZA ORDINARIA ED EVOLUTIVA PER IL SISTEMA INFORMATIVO DIGISTAT PER I REPARTI DI TERAPIA INTENSIVA UMS - 925" u="1"/>
        <s v="CAESP - aghi e siringhe - 701" u="1"/>
        <s v="CAESP - materiale di consumo in vetro e plastica occorrenti al Dipartimento di Medicina di Laboratorio - 701" u="1"/>
        <s v="CAESP - SUTURE E SUTURATRICI - 703" u="1"/>
        <s v="CAESP - FORNITURA DI SIRINGHE LL PER PATOLOGIA NEONATALE - 925" u="1"/>
        <s v="CAESP - AFFIDAMENTO DEL SERVIZIO TRASPORTO SANITARIO INTERNO  ED ESTERNO  CON AMBULANZA MALATI - 709" u="1"/>
        <s v="CAESP - Aghi specialistici per anestesia - 701" u="1"/>
        <s v="CAESP - AFFIDAMENTO DEL SERVIZIO TRASPORTO SANITARIO INTERNO  ED ESTERNO  CON AMBULANZA MALATI - 717" u="1"/>
        <s v="CAESP - OSSIGENOTERAPIA - 706" u="1"/>
        <s v="CAESP - Fornitura di un quant studio Flex real time - 922" u="1"/>
        <s v="CAESP - fornitura di materiale di consumo odontoiatrico - 706" u="1"/>
        <s v="CAESP - Leasing operativo sistema ecoendoscopia digestiva - 922" u="1"/>
        <s v="CAESP - AFFIDAMENTO DEL SERVIZIO TRASPORTO SANITARIO INTERNO  ED ESTERNO  CON AMBULANZA MALATI - 925" u="1"/>
        <s v="CAESP - Manutenzion applicativi santer - 703" u="1"/>
        <s v="CAESP - Servizio manutenzione attrezzature biomediche - 922" u="1"/>
        <s v="CAESP - Aggiudicazione materiale di consumo per apparecchiature di videoendoscopi Pentax, elettrobisturi, monitor glicemia Minimed - 701" u="1"/>
        <s v="CAESP - Elettrodi per monitoraggio ECG - EEG -EMG - 701" u="1"/>
        <s v="CAESP - servizio di riabilitazione psico-sociale territoriale del dipartimento di salute mentale dell'Azienda (Piano Urbano) - 701" u="1"/>
        <s v="CAESP - FORNITURA DI DISPOSITIVI MEDICI DEDICATI LINEA GYNECARE - 718" u="1"/>
        <s v="CAESP - VISCOELASTICI - 705" u="1"/>
        <s v="CAESP - Manutenzione Angiografi, risonanze magnetiche, TAC - 701" u="1"/>
        <s v="CAESP - CONTRATTI DI MANUTENZIONE E ASSISTENZA SOFTWARE - DITTA DISC - 709" u="1"/>
        <s v="CAESP - CONTRATTO DI MANUTENZIONE E ASSISTENZA SOFTWARE - DITTA DISC - 709" u="1"/>
        <s v="CAESP - SISTEMA DI VIDEO-SORVEGLIANZA - 925" u="1"/>
        <s v="CAESP - FORNITURA DI SPECIALITA' MEDICINALI - 706" u="1"/>
        <s v="CAESP - ASSISTENZA E MAUTENZIONE DIVERSE APPARECCHIATURE  RADIOGRAFIA  DITTA FUJI - 925" u="1"/>
        <s v="CAESP - fornitura in service di sistema per l'esecuzione di misure relative a farmaci - 703" u="1"/>
        <s v="CAESP - fornitura di kit diagnostici in vitro per esecuzione test genotipo di restistenza a farmaci antiretrovirali del virus HIV su analizzatori ABI PRISM 3130 XL - 703" u="1"/>
        <s v="CAESP - Sensori per saturimetria - 701" u="1"/>
        <s v="CAESP - Aggiudicazione materiale di consumo per apparecchiature di videoendoscopi Pentax, elettrobisturi, monitor glicemia Minimed - 707" u="1"/>
        <s v="CAESP - materiale elettrico - 706" u="1"/>
        <s v="CAESP - materiale idraulico - 706" u="1"/>
        <s v="CAESP - adesione farmaci regionali ARCA - 701" u="1"/>
        <s v="CAESP - Sistema per emorecupero e lavaggio sangue (service) - 704" u="1"/>
        <s v="CAESP - MATERIAlE PER ANGIOGRAFIA - 925" u="1"/>
        <s v="CAESP - Servizio di progettazione fornitura e gestione server - 707" u="1"/>
        <s v="CAESP - Dispositivi per protezione individuale (dpi) - 701" u="1"/>
        <s v="CAESP - MONITOR IMPIANTABILI CARIDACO MININVASIVO REVEAL LINQ - 925" u="1"/>
        <s v="CAESP - Servizio di manutenzione risonanza magnetica - 707" u="1"/>
        <s v="CAESP - INTERPRETARIATO TELEFONICO PER ESIGENZE NUE 112 - 991" u="1"/>
        <s v="CAESP - dispositivi medici occorrenti alla S.C. Oculistica - 701" u="1"/>
        <s v="CAESP - CATETERE PER MANOMETRIA ESOFAGEA - 925" u="1"/>
        <s v="CAESP - dispositivi per servoassitenza respiratoria - 701" u="1"/>
        <s v="CAESP - SERVIZIO MANUTENZIONE E ASSISTENZA SOFTWARE DEI CONSULTORI - 708" u="1"/>
        <s v="CAESP - Endoprotesi addominali e toraciche - 701" u="1"/>
        <s v="CAESP - Elettrodi per monitoraggio ECG - EEG -EMG - 925" u="1"/>
        <s v="CAESP - ASSISTENZA E MANUTENZIONE SU VARIE APPARECCHIATURE GE MEDICAL SYSTEM - 925" u="1"/>
        <s v="CAESP - Concessione distributori automatici di alimenti e bevande - 701" u="1"/>
        <s v="CAESP - fornitura in service di un sistema diagnostico per emocoltura - 925" u="1"/>
        <s v="CAESP - SERVIZIO DI ASSISTENZA E MANUTENZIONE EPR GALILEO E SISTEME MIDDELWARE E GATE JACP - 706" u="1"/>
        <s v="CAESP - FORNITURA IN SERVICE DI UN SISTEMA COMPUTERIZZATO PER IL RIEMPIMENTO DI SACCHE PER NUTRIZIONE PARENTERALE - 709" u="1"/>
        <s v="CAESP - FORNITURA BIENNALE DI PRODOTTI GALENICI - 705" u="1"/>
        <s v="CAESP - SERVIZIO TRASPORTO SOGGETTI NEFROPATICI - 705" u="1"/>
        <s v="CAESP - Full service SUROS Atec per biopsia mammaria - 922" u="1"/>
        <s v="CAESP - Fornitura di suturatrici - ARCA - 707" u="1"/>
        <s v="CAESP - FORNITURA DI SISTEMI PER ABLAZIONE DEI TUMORI EPATICI A MICRONDE ED A RADIOFREQUENZA COMPRENDETTE IL NOLEGGIO DELLE APPARECCHIATURE ED I RELATIVI MATERIALE DI CONSUMO - 925" u="1"/>
        <s v="CAESP - SOLUZIONI INFUSIONALI - 703" u="1"/>
        <s v="CAESP - Acquisto di n.1 colonna ORL - 701" u="1"/>
        <s v="CAESP - Service Neuroradiologia Interventistica - 2 - 923" u="1"/>
        <s v="CAESP - adesione retacrit, filgrastim ed eporatio ARCA - 701" u="1"/>
        <s v="CAESP - SISTEMA PER AFERESI TERAPEUTICA SELETTIVA - MATERIALE CONSUMO - 706" u="1"/>
        <s v="CAESP - Sensori per saturimetria - 702" u="1"/>
        <s v="CAESP - fornitura accessori monouso per pompe a siringa e pompe cadd - 701" u="1"/>
        <s v="CAESP - Fornitura ausile per incontinenti - 922" u="1"/>
        <s v="CAESP - Assistenza e manutenzione per TAC mod. Brillance completa di accessori e stazione di refertazione - 923" u="1"/>
        <s v="CAESP - Dispositivi per protezione individuale (dpi) - 703" u="1"/>
        <s v="CAESP - FORNITURA DI CATETERI VENOSI CON TECNOLOGIA GROSHONG - 705" u="1"/>
        <s v="CAESP - Servizio raccolta e smaltimento rifiuti speciali lotto 1 - 922" u="1"/>
        <s v="CAESP - SACCHI IN MATERIALE VARIO - 703" u="1"/>
        <s v="CAESP - Servizio rapporto con Media - 922" u="1"/>
        <s v="CAESP - ARREDI TECNICI E APPARECCHIATURE PER RISTRUTTURAZIONE LABORATORIO PAD. INVERNIZZI - 925" u="1"/>
        <s v="CAESP - Idrodissettore - 922" u="1"/>
        <s v="CAESP - Servizio raccolta e smaltimento rifiuti speciali lotto 2 - 922" u="1"/>
        <s v="CAESP - Circuiti Rand - 922" u="1"/>
        <s v="CAESP - FORNITURA IN SERVICE DI KIT PER VITRECTOMIA - 703" u="1"/>
        <s v="CAESP - Fornitura di pacemaker e defibrillatori - ARCA - 707" u="1"/>
        <s v="CAESP - SACCHE PER LA NUTRIZIONE PARENTERALE   IN ARCA - 707" u="1"/>
        <s v="CAESP - Servizio di pulizia e sanificazione - 708" u="1"/>
        <s v="CAESP - fornitura di materiale di consumo odontoiatrico - 707" u="1"/>
        <s v="CAESP -  acquisizione eco PS - 701" u="1"/>
        <s v="CAESP - Servizio di help desk - gestione pdl e apparati di rete - 707" u="1"/>
        <s v="CAESP - Servizio di supporto psicologico pre e post eventi traumatici - 991" u="1"/>
        <s v="CAESP - kit ONA anti antigeni Onconeuronali per Laboratorio di Analisi - 923" u="1"/>
        <s v="CAESP - TEST RAPIDO IMMUNOCROMATOGRAFICO PER LA RICERCA DELL'ANTIGENE NELLE URINE - 705" u="1"/>
        <s v="CAESP - NOLEGGIO A LUNGO TERMINE DI VEICOLI - 709" u="1"/>
        <s v="CAESP - FORNITURA CONSUMABILI PER STAMPANTI_ TONER IN ARCA - 707" u="1"/>
        <s v="CAESP - Fornitura di materiale per sterilizzazione in arca - 707" u="1"/>
        <s v="CAESP - 2 divaricatori - 922" u="1"/>
        <s v="CAESP - FORNITURA DI LAME MONOUSO ROTANTI, COMPRENSIVA DI RASOI ELETTRICI, PER TRICOTOMIA - 702" u="1"/>
        <s v="CAESP - SERVIZIO DI PORTIERATO - 703" u="1"/>
        <s v="CAESP - Manutenzione Acceleratori lineari, sistemi per stereotassi - 701" u="1"/>
        <s v="CAESP - Articoli di ferramenta per i magazzini della S.C. Edile Impianti - 701" u="1"/>
        <s v="CAESP - sistema in service per la determinazione di HIV 1-2 AB WESTERN BLOT per laboratorio di microbiologia - 703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702" u="1"/>
        <s v="CAESP - Estratti allergenici - 708" u="1"/>
        <s v="CAESP - FORNITURA DI REAGENTI NECESSARI PER RICERCA DI DELEZIONI E DUPLICAZIONI (MACRO RIARRANGIAMENTI E SISTEMA CUSTOMIZZABILE PER TARGET RESEQUENTING BASATO SU PCR) - 925" u="1"/>
        <s v="CAESP - Full service raccolta sangue separazione emocomponti - 922" u="1"/>
        <s v="CAESP - Kit per vitrectomia - 708" u="1"/>
        <s v="CAESP - Servizio di fonia fissa - 922" u="1"/>
        <s v="CAESP - FORNITURA IN SERVICE DI UN SISTEMA COMPUTERIZZATO PER IL RIEMPIMENTO DI SACCHE PER NUTRIZIONE PARENTERALE - 718" u="1"/>
        <s v="CAESP - fornitura triennale di aghi e siringhe (capofila A.O. Niguarda) - 705" u="1"/>
        <s v="CAESP - DISPOSITIVI PER IL MONITORAGGIO PRESSORIO ED EMODINAMICO INVASIVO - 706" u="1"/>
        <s v="CAESP - FORNITURA DI UN SISTEMA DIAGNOSTICO COMPLETO PER TESTI DI CITOFLUORIMETRIA - 925" u="1"/>
        <s v="CAESP - Sistema RIS/PACS - 1 - 923" u="1"/>
        <s v="CAESP - Guanti ad uso sanitario - 708" u="1"/>
        <s v="CAESP - SISTEMA DIAGNOSTICO PER LA RICERCA DELLA CLAMYDIA TR. E MICOBATTERI CON TECNICA PCR - 702" u="1"/>
        <s v="CAESP - Sensori per saturimetria - 703" u="1"/>
        <s v="CAESP - FORNITURA DI PRODOTTI AD USO LABORATORIO ED ANATOMIA PATOLOGICA - 709" u="1"/>
        <s v="CAESP - dispositivi medico diagnostici in vitro occorrenti alla S.C. Microbiologia e Virologia - 701" u="1"/>
        <s v="CAESP - proroga al 31/12/2015 dei contratti di fornitura di strumenti in locazione e relativi kit per la tipizzazione tissutale HLA occorrenti al SIMT - 701" u="1"/>
        <s v="CAESP - Sensori monouso e pluriuso per saturimetri - 922" u="1"/>
        <s v="CAESP - FORNITURA DI DISPOSITIVI MEDICI DEDICATI ALL'UTILIZZO DI INIETTORI TAC ULRICH - 709" u="1"/>
        <s v="CAESP - Sensori monouso e pluriuso per saturimetri - 923" u="1"/>
        <s v="CAESP - Sensori monouso e pluriuso per saturimetri - 925" u="1"/>
        <s v="CAESP - SISTEMA PER TIPIZZAZIONE IN MICORPIASTRA FLUOGENE - 925" u="1"/>
        <s v="CAESP - PROTESI PER OTOMICROCHIRURGIA - 703" u="1"/>
        <s v="CAESP - Dispositivi per protezione individuale (dpi) - 705" u="1"/>
        <s v="CAESP - OPERE DI CONTROSOFFITTATURA - 709" u="1"/>
        <s v="CAESP - SACCHI IN MATERIALE VARIO - 705" u="1"/>
        <s v="CAESP - Ritiro, trasporto e smaltimento rifiuti sanitari pericolosi a rischio infettivo e non - 708" u="1"/>
        <s v="CAESP - Servizio di telesorveglianza domiciliare - 706" u="1"/>
        <s v="CAESP - CIRCUITI PER IRRIGAZIONE/ASPIRAZIONE CON MANIPOLO A TROMBETTA - 925" u="1"/>
        <s v="CAESP - Sistema diagnostico per esecuzione del test di conferma per anticorpi anti HCV, anti HIV, anti HTLV, anti HLA e genotipizzazione HCV - 703" u="1"/>
        <s v="CAESP - METADONE CLORIDRATO - 708" u="1"/>
        <s v="CAESP - Acquisto PET CT - 922" u="1"/>
        <s v="CAESP - FORNITURA DI VESTIARIO IN TNT VARIO - 925" u="1"/>
        <s v="CAESP - Procedura aperta per l'acquisizione mediante noleggio di sistemi diagnostici per emogasanalisi, elettroliti substrati e coossimetria - 702" u="1"/>
        <s v="CAESP - Materiale di consumo per informatica - 708" u="1"/>
        <s v="CAESP - acquisizione sostituzione defibrillatori obsoleti - 701" u="1"/>
        <s v="CAESP - Service di un sistema completo di videocistoscopia comprensivo di guaine monopaziente - 703" u="1"/>
        <s v="CAESP - Contratto di assistenza manutenzione di programmi e/o fornitura di assistenza sistemistica software di gestione servizio stipendi - 923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701" u="1"/>
        <s v="CAESP - 6 letti articolati con telecomando elettrico - 922" u="1"/>
        <s v="CAESP - Manutenzione edile 1 - 706" u="1"/>
        <s v="CAESP - Braccialetti identificativi paziente - 705" u="1"/>
        <s v="CAESP - fornitura triennale di guanti medicali monouso non compresi in convenzione ARCA - 705" u="1"/>
        <s v="CAESP - fornitura in service di sistema per esecuzione in automatico dell'identificazione batterica e test di antibiotico resistenza - 925" u="1"/>
        <s v="CAESP - SISTEMA DIAGNOSTICO PER CONFERMA DELLA PRESENZA DI ANTICORPI ANTI HIV, ANTI HCV, TREPONEMA PALLIDUM E RESISTENZA HBV RIF. 3-4-5-6 - 705" u="1"/>
        <s v="CAESP - Materiale di consumo per neuronavigazione - 923" u="1"/>
        <s v="CAESP - Poppatoi e tettarelle - 708" u="1"/>
        <s v="CAESP - GEL E PRODOTTI VARI AD USO SANITARIO - 706" u="1"/>
        <s v="CAESP - Sistema informativo di gestione delle aree amministrativo-contabile e logistica NFS - 707" u="1"/>
        <s v="CAESP - SERVIZIO RITIRO TRASPORTO E SMALTIMENTO RIFIUTI  SPECIALI PERICOLOSI E NON PERICOLOSI E MANUTENZIONE IMPIANTI - 706" u="1"/>
        <s v="CAESP - Radiofarmaci - 702" u="1"/>
        <s v="CAESP - PRODOTTI PER L'IGIENE PERSONALE DEL PAZIENTE - 706" u="1"/>
        <s v="CAESP - Aghi specialistici da biopsia - 701" u="1"/>
        <s v="CAESP - Dispositivi per protezione individuale (dpi) - 707" u="1"/>
        <s v="CAESP - Servizio sostitutivo mensa mediante buoni pasto  - 702" u="1"/>
        <s v="CAESP - FORNITURA RIS PACS - 706" u="1"/>
        <s v="CAESP - ASSISTENZA E MANUTENZIONE SU DIVERSE APPARECCHIATURE RADIOLOGCHE DITTA DITECH - 925" u="1"/>
        <s v="CAESP - ACQUISTO DI APPARECCHIATURA PER EQUIPARAZIONE ACCELERATORI LINEARI PER RADIOTERAPIA TRAMITE TRATTAMENTO VMAT - 709" u="1"/>
        <s v="CAESP - noleggio apparecchiature endoscopiche per otorinolaringoiatria - 703" u="1"/>
        <s v="CAESP - FORNITURA DI MATERIALE DI CONSUMO DEDICATO ALL'UTILIZZO DI DISTEMI LIGASURE - 727" u="1"/>
        <s v="CAESP - CONTRATTO DI ASSISTENZA E MANUTENZIONE PER N. 2 ANGIOGRAFI IN USO PRESSO LA UOC MALATTIE CARDIOVASCOLARI  CON LA DITTA TOSHIBA - 925" u="1"/>
        <s v="CAESP - Manutenzione Sistemi per anestesia, centrali di monitoraggio, incubatrici, poligrafi, cardiostimolatore esterno, ricevitori per telemetria, TAC, ecografi - Diagnostica BN (scadenza garan - 701" u="1"/>
        <s v="CAESP - fornitura di materiale di consumo odontoiatrico - 708" u="1"/>
        <s v="CAESP - Gestione Outsourcing del magazzino farmaceutico - 708" u="1"/>
        <s v="CAESP - Radiofarmaci - 705" u="1"/>
        <s v="CAESP - FORNITURA DI UN SISTEMA DIAGNOSTICO COMPLETO PER TESTI DI CITOFLUORIMETRIA - 705" u="1"/>
        <s v="CAESP - Servizio di manutenzione preventiva e correttiva della rete di distribuzione degli impianti gas medicinali e tecnici - 706" u="1"/>
        <s v="CAESP - SISTEMA DI RISCALDAMENTO LIQUIDI (SET MONOPAZIENTE + APPARECCHI) - 922" u="1"/>
        <s v="CAESP - Radiofarmaci - 706" u="1"/>
        <s v="CAESP - noleggio sistema di ablazione a microonde - 922" u="1"/>
        <s v="CAESP - Manutenzione Elettrobisturi - 701" u="1"/>
        <s v="CAESP - dispositivi per chirurgia maxillo facciale - 701" u="1"/>
        <s v="CAESP - FORNITURA DI CATETERI VENOSI CON TECNOLOGIA GROSHONG - 922" u="1"/>
        <s v="CAESP - ASSISTENZA E MANUTENZIONE SU VARIE APPARECCHIATURE DITTA MAQUET - 925" u="1"/>
        <s v="CAESP - SISTEMA AUTOMATICO DETERMINAZIONE VES - 701" u="1"/>
        <s v="CAESP - concessione del servizio di gestione parcheggio interno PO Buzzi - 703" u="1"/>
        <s v="CAESP - suture chirurgiche occorrenti alla Azienda Ospedaliera - 701" u="1"/>
        <s v="CAESP - Fornitura clip endoscopiche - 922" u="1"/>
        <s v="CAESP - Sistema Ris/Pacs - 2 - 923" u="1"/>
        <s v="CAESP - Concessione BAR - 707" u="1"/>
        <s v="CAESP - CONTRATTO DI MANUTENZIONE E ASSISTENZA SOFTWARE - DITTA GE MEDICAL SYSTEMS - 709" u="1"/>
        <s v="CAESP - Fornitura di servizio di un sistema automatizzato di rilevazione e diagnosi intra-operatoria delle metastasi linfonodali per anatomia patologica (OSNA) - 703" u="1"/>
        <s v="CAESP - Dispositivi per protezione individuale (dpi) - 709" u="1"/>
        <s v="CAESP - DISPOSITIVI MEDICI PER ASSISTENZA RESPIRATORIA - 703" u="1"/>
        <s v="CAESP - DOTAZIONE ATTREZZATURE INFORMATICHE PER AULE FORMAZIONE VIALE MONZA (VIDEO PROIETTORI - TELI - MAXI SCHERMI - LAVAGNE LIM ETC…) - 991" u="1"/>
        <s v="CAESP - gestione integrata di prestazioni a favore della S.S. Comunità Terapeutica Residenziale (“I Delfini”) - S.C. Neuropsichiatria dell’Infanzia e dell’Adolescenza - 701" u="1"/>
        <s v="CAESP - Dispositivi per protezione individuale (dpi) - 925" u="1"/>
        <s v="CAESP - Manutenzione fornitura endoscopia digestiva (in scadenza 15/03/2017) - 701" u="1"/>
        <s v="CAESP - KIT IN TNT COPERTURA PAZIENTE STRUMENTAZIONE PER INTERVENTI DI TRAPIANTO DI FEGATO E POLMONE - 925" u="1"/>
        <s v="CAESP - Lenti intraoculari 1 - 708" u="1"/>
        <s v="CAESP - SACCHI IN MATERIALE VARIO - 925" u="1"/>
        <s v="CAESP - ASSISTENZA E MANUTENZIONE SU IMPIANTO TRATTAMENTO ACQUA DIALISI DITTA FRESENIUS - 925" u="1"/>
        <s v="CAESP - clips per emostasi e suturatrici meccaniche - 701" u="1"/>
        <s v="CAESP - FORNITURA IN SERVICE DI KIT PER VITRECTOMIA - 706" u="1"/>
        <s v="CAESP - Kit Elisa per attività diagnostica (INNOTEST) - 701" u="1"/>
        <s v="CAESP - SERVIZIO DI COPERTURA ASSICURATIVA DEI RISCHI DI RESPONSABILITà CIVILE VERSO TERZI E VERSO PRESTATORI D'OPERA - 709" u="1"/>
        <s v="CAESP - Aggiornamento RMN Siemens - 922" u="1"/>
        <s v="CAESP - dispositivi per infusione microinfusori CADD da utilizzare con pompe CADD di proprietà dell'azienda e in uso gratuito - 701" u="1"/>
        <s v="CAESP - FORNITURA DI AUSILI MONOUSO PER INCONTINENZA - 925" u="1"/>
        <s v="CAESP - Manutenzione edile 2 - 706" u="1"/>
        <s v="CAESP - CONTRATTO ADESIONE ACCORDO QUADRO ENTERPRISE  AGREEMENT SUBSCRIPTION - 706" u="1"/>
        <s v="CAESP - CORSI DI GUIDA SICURA 2 - 991" u="1"/>
        <s v="CAESP - fornitura di estrattori di muco a doppia camera - 707" u="1"/>
        <s v="CAESP - FORNITURA DI HARDWARE E SOFTWARE PER LA MANUTENZIONE E L'AGGIORNAMENTO TECNOLOGICO DEI SISTEMI DELLA FONDAZIONE - 925" u="1"/>
        <s v="CAESP - Fornitura soluzioni enterali e paraenterali - 922" u="1"/>
        <s v="CAESP - dispositivi per la raccolta, inoculazione e semina di campioni liquidi in generale  - 701" u="1"/>
        <s v="CAESP - defibrillatori - 708" u="1"/>
        <s v="CAESP - Servizio di conservazione sostitutiva legale di documenti informatici - 701" u="1"/>
        <s v="CAESP - suture chirurgiche per S.C. chirurgia generale e trapianti - 701" u="1"/>
        <s v="CAESP - SERVIZIO DI TRASLOCHI E FACCHINAGGIO - 709" u="1"/>
        <s v="CAESP - Assistenza e manutenzione per Risonanza magnetica mod. Achieva 3 T incluso sistema di imaging  funzionale (compreso aggiornamento sw) - 923" u="1"/>
        <s v="CAESP - acquisizione ecografo fisioterapia - 701" u="1"/>
        <s v="CAESP - Full service papilloma virus - 705" u="1"/>
        <s v="CAESP - FORNITURA DI GUANTI SANITARI - 709" u="1"/>
        <s v="CAESP - Noleggio sistema Vmax per cardiologia - 922" u="1"/>
        <s v="CAESP - SISTEMA DIAGNOSTICO DI BIOLOGIA MOLECOLARE - 705" u="1"/>
        <s v="CAESP - Fornitura di software per fusione e diffusione per immagini provenienti da modalità diagnostiche differenti (TC-RM-PET) con algoritmi di deformazione - 922" u="1"/>
        <s v="CAESP - Alcoli e materie prime - 709" u="1"/>
        <s v="CAESP - fornitura gas medicinali - 923" u="1"/>
        <s v="CAESP - SERVICE DI APPARECCHIATURE PER MONITORAGGIO EMODINAMICO E RELATIVO MATERIALE DI CONSUMO - 705" u="1"/>
        <s v="CAESP - Fornitura episodica di backup del radiofarmaco FDG - 922" u="1"/>
        <s v="CAESP - POLIZZA RCT/O - - 705" u="1"/>
        <s v="CAESP - FARMACO MABTHERA - 925" u="1"/>
        <s v="CAESP - FORNITURA IN SERVICE DI KIT PER VITRECTOMIA - 707" u="1"/>
        <s v="CAESP - contratti AMSA - 701" u="1"/>
        <s v="CAESP - CARTE TERMICHE PER ELETTRODIAGNOSTICA - 705" u="1"/>
        <s v="CAESP - Servizio gestione calore e fornitura gas metano - 922" u="1"/>
        <s v="CAESP - FORNITURA DI REAGENTI E STRUMENTAZIONE PER ANALISI MICROBIOLOGICHE - 709" u="1"/>
        <s v="CAESP - fornitura di test vari per coagulazione specialistica di II^ livello per Centro Immunotrasfusionale - 705" u="1"/>
        <s v="CAESP - Procedura aperta fornitura esami di Laboratorio e relative apparecchiature  per UO Lab. Patologia Clinica e Genetica Medica -  n. 9 Lotti - 923" u="1"/>
        <s v="CAESP - FORNITURA DI REAGENTI NECESSARI PER RICERCA RAPIDA ANEUPLOIDIE TAQ POLIMERASI - 925" u="1"/>
        <s v="CAESP - MATERIALE VARIO PER STEILIZZAZIONE - 925" u="1"/>
        <s v="CAESP - Manutenzione Ecografi - ecografo (scaduta garanzia 11/09/2016) - ecografo Mylab seven PS (scadenza garanzia 08/09/2018) - centrali e telemetria BN (scadenza garanzia 18/02/2018) - 701" u="1"/>
        <s v="CAESP - Servizio di conservazione sostitutiva legale di documenti informatici - 707" u="1"/>
        <s v="CAESP - fornitura dischi diagrammati e pennini per la registrazione della temperatura di frigoriferi per farmaci - 702" u="1"/>
        <s v="CAESP - trasduttori di pressione m/uso - 701" u="1"/>
        <s v="CAESP - fornitura biennale di medicazione avanzate - 705" u="1"/>
        <s v="CAESP - aggiornamento ultrasuoni focalizzati - 701" u="1"/>
        <s v="CAESP - ADESIONE CONVENZIONE CONSIP BUONI PASTO - 991" u="1"/>
        <s v="CAESP - gas metano - 701" u="1"/>
        <s v="CAESP - Digital PCR - 922" u="1"/>
        <s v="CAESP - FORNITURA IN SERVICE MATERIALE CONSUMO PER CENTRI DIALISI (compresa Rianimazione) - 705" u="1"/>
        <s v="CAESP - FORNITURA ANNUALE DI REAGENTI E DIAGNOSTICI VARI DESTINATI ALL’U.O.C. DI MICROBIOLOGIA - 705" u="1"/>
        <s v="CAESP - Sensori per saturimetria - 707" u="1"/>
        <s v="CAESP - gestione energia e manutenzione impianti - 703" u="1"/>
        <s v="CAESP - SERVIZIO INFERMIERISTICO PER DIALISI - 717" u="1"/>
        <s v="CAESP - Sistemi diagnostici per esecuzione esami di microbiologia - 708" u="1"/>
        <s v="CAESP - Kit anticorpi monoclonali per conteggio assoluto con TRU COUNT - 922" u="1"/>
        <s v="CAESP - FORNITURA DI PACE MAKER E DEFIBRILLATORI - 703" u="1"/>
        <s v="CAESP - FORNITURA DI UN SISTEMA PER LA SEMINA AUTOMATIZZATA DELLE PIASTRE - 705" u="1"/>
        <s v="CAESP - ASSISTENZA E MANUTENZIONE PER SISTEMA MAMMOTEST PLUS DITTA CARESTREAM - 925" u="1"/>
        <s v="CAESP - Lenti intraoculari 2 - 708" u="1"/>
        <s v="CAESP - acquisizione trasporto organi - 701" u="1"/>
        <s v="CAESP - Alcoli e materie prime - 701" u="1"/>
        <s v="CAESP - DISPOSITIVI DI RACCOLTA URINARIA - 703" u="1"/>
        <s v="CAESP - acquisizione TC cardiologica - 701" u="1"/>
        <s v="CAESP - FORNITURA IN SERVICE DI KIT PER VITRECTOMIA - 708" u="1"/>
        <s v="CAESP - fornitura in service sistema per esecuzione esami microbiologia - 703" u="1"/>
        <s v="CAESP - FORNITURA DI UN SISTEMA PER LA SEMINA AUTOMATIZZATA DELLE PIASTRE - 708" u="1"/>
        <s v="CAESP - fornitura in service di elettrobisturi e relativo materiale di consumo per FBF - 703" u="1"/>
        <s v="CAESP - Armadio stupefacenti e aggiornamento software armadio blocco più software HL 7 per 16 posti letto - 922" u="1"/>
        <s v="CAESP - Colonne per laparoscopia - 708" u="1"/>
        <s v="CAESP - SERVIZIO OSSIGENOTERAPIA - 708" u="1"/>
        <s v="CAESP - Acquisto di due  pannelli digitali per radiologia - 707" u="1"/>
        <s v="CAESP - fornitura di impianti cocleari per UOC Audiologia - 707" u="1"/>
        <s v="CAESP - Consultazioni on line AMA - 708" u="1"/>
        <s v="CAESP - STENT AUTOESPANDIBILE A RILASCIO DI FARMACO - 705" u="1"/>
        <s v="CAESP - SOLUZIONI INFUSIONALI ED. 2 - 708" u="1"/>
        <s v="CAESP - ASSICURAZIONE ELETTR. INFORTUNI KASKO - 991" u="1"/>
        <s v="CAESP - AGHI E SIRINGHE - 925" u="1"/>
        <s v="CAESP - ausili monouso per incontineti - 923" u="1"/>
        <s v="CAESP - Servizio di facchinaggio interno ed esterno comprensivo di automezzi - 704" u="1"/>
        <s v="CAESP - Manutenzione Ultrasuoni focalizzata - 701" u="1"/>
        <s v="CAESP - sistemi di iniezione computerizzata - 701" u="1"/>
        <s v="CAESP - FORNITURA DI POMPE PCEA E RELATIVI DEFLUSSORI - 709" u="1"/>
        <s v="CAESP - Copertura assicurativa responsabilità civile patrimoniale vs terzi dirigenti - 707" u="1"/>
        <s v="CAESP - Concessione BAR - 704" u="1"/>
        <s v="CAESP - Sensori per saturimetria - 708" u="1"/>
        <s v="CAESP - FORNITURA DI CATETERI VENOSI CON TECNOLOGIA GROSHONG - 708" u="1"/>
        <s v="CAESP - Full service papilloma virus - 706" u="1"/>
        <s v="CAESP - fornitura di dispositivi medici vari per Cardiochirurgia NON in Convenzione ARCA in quanto non aggiudicat - 705" u="1"/>
        <s v="CAESP - Dispositivi per apparato respiratorio ed anestesia - 704" u="1"/>
        <s v="CAESP - Prodotti di carta per igiene personale, prodotti politenati e prodotti di carta diversi - 706" u="1"/>
        <s v="CAESP - Alcoli e materie prime - 925" u="1"/>
        <s v="CAESP - Full service generatori aquamantis e relativi dispositivi monouso - 922" u="1"/>
        <s v="CAESP - fornitura in service sistema per esecuzione esami microbiologia - 705" u="1"/>
        <s v="CAESP - Servizio di Manutenzione Tac - 707" u="1"/>
        <s v="CAESP - Servizio di verifica dell’efficienza della rete di terra ai sensi del D.P.R. 462/01 - 701" u="1"/>
        <s v="CAESP - acquisizione kpc cephaid - 701" u="1"/>
        <s v="CAESP - FORNITURA DI UN SISTEMA DIAGNOSTICO KRIPTOR PER L'ESECUZIONE DEL B-TEST, DEL PCT E NSE - 706" u="1"/>
        <s v="CAESP - Monitor diagnostici per dipartimenti di Radiologia - 922" u="1"/>
        <s v="CAESP - Assistenza tecnica e manutenzione delle apparecchiature di lavaferri chirurgici, la vetrerie e degli impianti di demineralizzazione a resina - 706" u="1"/>
        <s v="CAESP - FORNITURA DI DISPOSITIVI MEDICI DEDICATI LINEA GYNECARE - 709" u="1"/>
        <s v="CAESP - FORNITURA DI MANUFATTI ORTODONTICI E PROTESI ODONTOIATRICHE - 707" u="1"/>
        <s v="CAESP - Farmaco Livopan con noleggio di sistema Livomed per la somministrazione - 708" u="1"/>
        <s v="CAESP - Manutenzione e conduzione dei magazzini automatizzati installati presso la S.C. Farmacia - 701" u="1"/>
        <s v="CAESP -  PROTESI SFINTERICHE E SLING URETRALI DA DESTINARE ALLA U.O. UROLOGIA - 705" u="1"/>
        <s v="CAESP - fornitura di impianti cocleari per UOC Audiologia - 705" u="1"/>
        <s v="CAESP - Kit Identiclone per determinazione di clonalità B e T - 922" u="1"/>
        <s v="CAESP - service per il reparto di emodinamica e radiologia interventistica - 701" u="1"/>
        <s v="CAESP - Fornitura in service 3 processatori automatici per preparati istologici quota noleggio - 922" u="1"/>
        <s v="CAESP - ASSISTENZA E MANUTENZIONE SU DUE PLETISMOGRAFI DITTA COSMED - 925" u="1"/>
        <s v="CAESP - Farmaco Translarna centro NEMO - 701" u="1"/>
        <s v="CAESP - Manutenzione Amplificatori di sequenze nucleotidiche, elettroforesi capillare, estrattore acidi nucleici - 701" u="1"/>
        <s v="CAESP - SUTURATRICI ENDOSCOPICHE - 705" u="1"/>
        <s v="CAESP - Acquisto tavolo stereotassico per biopsia mammaria - 922" u="1"/>
        <s v="CAESP - Elettrobisturi - 708" u="1"/>
        <s v="CAESP - ACQUISTO LASER E FOTOCOAGULATORE LASER - 706" u="1"/>
        <s v="CAESP - OPERE DA FALEGNAME - 709" u="1"/>
        <s v="CAESP - Servizio di facchinaggio interno ed esterno comprensivo di automezzi - 702" u="1"/>
        <s v="CAESP - FORNITURA DI SISTEMI PER LA DETERMINAZIONE DEGLI ANTIBIOGRAMMI - 709" u="1"/>
        <s v="CAESP - 12 letti di degenza - 922" u="1"/>
        <s v="CAESP - LIQUIDI PER LA CONSERVAZIONE DI ORGANI - 925" u="1"/>
        <s v="CAESP - SERVIZIO SPURGO - 925" u="1"/>
        <s v="CAESP - TAC simulazione - 922" u="1"/>
        <s v="CAESP - acquisizione ecografo ch toracica - 701" u="1"/>
        <s v="CAESP - Sistema per emorecupero e lavaggio sangue (service) - 706" u="1"/>
        <s v="CAESP - Prodotti di carta per igiene personale, prodotti politenati e prodotti di carta diversi - 716" u="1"/>
        <s v="CAESP - PRESIDI PER ELETTROFISIOLOGIA - 925" u="1"/>
        <s v="CAESP - Portale della Fondazione - 922" u="1"/>
        <s v="CAESP - fornitura in service sistema per esecuzione esami microbiologia - 707" u="1"/>
        <s v="CAESP - Elettrodi e placche multifunzione m/uso adulti e pediatrici per defibrillatori - 707" u="1"/>
        <s v="CAESP - ABBONAMENTO A RIVISTE SCIENTIFICHE ITALIANE - 925" u="1"/>
        <s v="CAESP - materiale elettrico - 702" u="1"/>
        <s v="CAESP - materiale idraulico - 702" u="1"/>
        <s v="CAESP - Servizi di manutenzione ed assistenza tecnica del sistema GTIS - 701" u="1"/>
        <s v="CAESP - fornitura di impianti cocleari per UOC Audiologia - 703" u="1"/>
        <s v="CAESP - FORNITURA DI SISTEMA LASER AMSgreenlight XPS - 709" u="1"/>
        <s v="CAESP - Manutenzione Ventilatori polmonari - 4 ventolatori (scadenza garanzia 26/11/2017) - 701" u="1"/>
        <s v="CAESP - Ausili per incontinenti - 2 - 708" u="1"/>
        <s v="CAESP - fornitura di soluzioni infusionali NON compresi in convenzione ARCA - 705" u="1"/>
        <s v="CAESP - SERVIZI DI AGGIORNAMENTO E LICENZE SOFTWARE ORACLE DITTA ORACLE ITALIA - 925" u="1"/>
        <s v="CAESP - ASSICURAZIONE RC PATRIMONIALE - 991" u="1"/>
        <s v="CAESP - FARMACI VARI (ex gara ICP per SACCO, BUZZI e FBF) - 703" u="1"/>
        <s v="CAESP - DISPOSITIVI MEDICI SPECIFICI PER U.O. STERILITA' DI COPPIA - 701" u="1"/>
        <s v="CAESP - SERVIZIO RISTORAZIONE DEGENTI E DIPENDENTI - 925" u="1"/>
        <s v="CAESP - energia elettrica - 701" u="1"/>
        <s v="CAESP - FORNITURA FARMACO CREON - 708" u="1"/>
        <s v="CAESP - ASSISTENZA E MANUTENZIONE SU APPARECCHIATURA RADIOLOGICA CON LA DITTA GMM - 925" u="1"/>
        <s v="CAESP - acquisizione 1 RM blocco nord - 701" u="1"/>
        <s v="CAESP - acquisizione ecografo urologia - 701" u="1"/>
        <s v="CAESP - Fornitura in noleggio sistema V-Max cardiologia - 922" u="1"/>
        <s v="CAESP - OPERE DA PITTORE - 709" u="1"/>
        <s v="CAESP - noleggio fotocopiatrici - 922" u="1"/>
        <s v="CAESP - Fornitura in service si due iniettore per mezzo di contrasto CT Motion - 922" u="1"/>
        <s v="CAESP - NOLEGGIO FOTOCOPIATRICI - 925" u="1"/>
        <s v="CAESP - Noleggio veicoli - Consip - 707" u="1"/>
        <s v="CAESP - Fornitura in full service aghi rita - 708" u="1"/>
        <s v="CAESP - Sistema chirurgico Thunderbeat - 707" u="1"/>
        <s v="CAESP - FORNITURA TERRENI COLTURA PRONTI IN PIASTRA E PROVETTA - 703" u="1"/>
        <s v="CAESP - Sistema Thundebeat - 922" u="1"/>
        <s v="CAESP - GARA REGIONALE TRASPORTO DIALIZZATI - 991" u="1"/>
        <s v="CAESP - pellicole radiografiche e locazione di stampanti - 701" u="1"/>
        <s v="CAESP - FORNITURA DI UN SISTEMA GENIUS PER TEST DI CONFERMA HIV IMMUNOBLOT - 925" u="1"/>
        <s v="CAESP - CANCELLERIA TRADIZIONALE ED ECOLOGICA - 706" u="1"/>
        <s v="CAESP - CARTE TERMICHE PER ELETTRODIAGNOSTICA - 706" u="1"/>
        <s v="CAESP - Fornitura in full service di aferesi produttiva e terapeutica - 922" u="1"/>
        <s v="CAESP - SERVIZIO DI VENTILOTERAPIA - 708" u="1"/>
        <s v="CAESP - Separatori cellulari e kit per procedure di aferesi terapeutica e produttiva - 707" u="1"/>
        <s v="CAESP - Prodotti di carta per igiene personale, prodotti politenati e prodotti di carta diversi - 702" u="1"/>
        <s v="CAESP - Sistemi diagnostici per la determinazione dei marcatori sierologici delle epatiti A-B-C-D e delle infezioni da virus HIV1/2, della sifilide e della ferritina  - 706" u="1"/>
        <s v="CAESP - ACQUISTO N. 1 ARGON LASER PER OCULISTICA - 706" u="1"/>
        <s v="CAESP - INTEGRAZIONE RL-ASSISTANT GPI-EUSIS E ALTRI ADEGUAMENTI - 706" u="1"/>
        <s v="CAESP - POTENZIAMENTO SISTEMI DI PAGAMENTO ED ACCETTAZIONE AUTOMATICA - 925" u="1"/>
        <s v="CAESP - contratto di fornitura di registri e lavori di legatoria e cartotecnica - 701" u="1"/>
        <s v="CAESP - Manutenzione Brachiterapia, simulatore, sistema elaborazione piani di terapia - 701" u="1"/>
        <s v="CAESP - MATERIALE DI CONSUMO PER IL SISTEMA DI CHIRURGIA OSSEA ORIGINALE PIEZOSURGERY MEDICAL - 708" u="1"/>
        <s v="CAESP - fornitura in service sistema per esecuzione esami microbiologia - 925" u="1"/>
        <s v="CAESP - ASSISTENZA E MANUTENZIONE SU DUE DENSITOMETRI OSSEI DITTA TECHNOLOGIC - 925" u="1"/>
        <s v="CAESP - Fornitura in full service aghi rita - 922" u="1"/>
        <s v="CAESP - FORNITURA DI CATETERI VENOSI CON TECNOLOGIA GROSHONG - 925" u="1"/>
        <s v="CAESP - FORNITURA DI DISPOSITIVI PER APPARATO RESPIRATORIO E ANESTESIA - 709" u="1"/>
        <s v="CAESP - Proroga tecnica del Contratto Quadro Ripetizione OPA Consip relativa Servizio Pubblico di Connettività SPC in favore delle Pubbliche Amministrazioni - 701" u="1"/>
        <s v="CAESP - SOMMINISTRAZIONE DI MATERIALE DI CONSUMO PER SISTEMA LAVAGGIO PROTESI ORTOPEDICHE - 705" u="1"/>
        <s v="CAESP - N. 1 SISTEMA MOTORIZZATO PER CHIRURGIA - 706" u="1"/>
        <s v="CAESP - ASSISTENZA E MANUTENZIONE SU VARIE APPARECCHIATURE DITTA MIDA - 925" u="1"/>
        <s v="CAESP - Noleggio operativo di un coloratore - 922" u="1"/>
        <s v="CAESP - Sistema di tracciabilità Itineris. Assistenza tecnica software e hardware - 708" u="1"/>
        <s v="CAESP - Noleggio AB-THERA e fornitura medicazioni - 708" u="1"/>
        <s v="CAESP - sistema per lo studio della sensibilità ai farmaci antibiotici dei microrganismi isolati da campioni clinici occorrente alla S.C. Microbiologia e Virologia - 701" u="1"/>
        <s v="CAESP - FILI DI SUTURA - 925" u="1"/>
        <s v="CAESP - DISPOSITIVI MEDICI SPECIFICI PER U.O. STERILITA' DI COPPIA - 703" u="1"/>
        <s v="CAESP - MATERIALE DI CONSUMO PER TERAPIA RENALE SOSTITUTIVA &quot;CARPEDIEM&quot; - 925" u="1"/>
        <s v="CAESP - Aghi e siringhe - 922" u="1"/>
        <s v="CAESP - Manutenzione Gascromatografi, Campionatori automatici, spettrometro massa, spettrofotometro, cromatografo - 701" u="1"/>
        <s v="CAESP - Acquisto sistemi di anestesia - 708" u="1"/>
        <s v="CAESP - Farmaco Livopan con noleggio di sistema Livomed per la somministrazione - 925" u="1"/>
        <s v="CAESP - ELETTRODI MONOUSO PER ECG E MONITORAGGIO CARDIACO PEDIATRICI E NEONATALI originali ambu - 709" u="1"/>
        <s v="CAESP - fornitura sigillante durale - 923" u="1"/>
        <s v="CAESP - KIT PER LAPAROSCOPIA - 706" u="1"/>
        <s v="CAESP - FORNITURA DI ANTISETTICI E DISINFETTANTI IN ARCA - 707" u="1"/>
        <s v="CAESP - MATERIALE A CARATTERE DI UNICITA' PER UO MAXILLOFACCIALE - 701" u="1"/>
        <s v="CAESP - Servizio di comunicazione interna ed esterna, ufficio stampa, rapporto con i media e gestione House Organ - 923" u="1"/>
        <s v="CAESP - Pace Makers e defibrillatori - 708" u="1"/>
        <s v="CAESP - Fornitura in full service aghi rita - 925" u="1"/>
        <s v="CAESP - Prodotti di carta per igiene personale, prodotti politenati e prodotti di carta diversi - 724" u="1"/>
        <s v="CAESP - SERVIZIO GESTIONE CRM LEGNANO - 705" u="1"/>
        <s v="CAESP - COPERTURE STERILI PER APPARECCHIATURE VARIE  - 701" u="1"/>
        <s v="CAESP - Servizio di manutenzione ordinaria rete fonia interna IN CONSIP - 707" u="1"/>
        <s v="CAESP - fornitura TIMBRI - 702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925" u="1"/>
        <s v="CAESP - SERVIZIO VIGILANZA (ispezioni notturne) - 705" u="1"/>
        <s v="CAESP - materiale elettrico - 701" u="1"/>
        <s v="CAESP - materiale idraulico - 701" u="1"/>
        <s v="CAESP - DISPOSITIVI MONOUSO PER ULTRACISION - 703" u="1"/>
        <s v="CAESP - Fornitura di detergenti per apparecchiature di sterilizzazione - 923" u="1"/>
        <s v="CAESP - Fornitura di suturatrici meccaniche e materiale per laparoscopia - 708" u="1"/>
        <s v="CAESP - FORNITURA DI SPAZZOLINI CHIRURGICI  MONOUSO - 702" u="1"/>
        <s v="CAESP - FORNITURA DI UN SISTEMA DIAGNOSTICO KRIPTOR PER L'ESECUZIONE DEL B-TEST, DEL PCT E NSE - 925" u="1"/>
        <s v="CAESP - Manutenzione Robot Da Vinci - 701" u="1"/>
        <s v="CAESP - service di sistemi analitici per l'esecuzione di esami di coagulazione (act-aptt-pt) occorrenti al servizio di anestesia e rianimazione Dipartimento Cardiotoracovascolare - 701" u="1"/>
        <s v="CAESP - fornitura TIMBRI - 703" u="1"/>
        <s v="CAESP - Manutenzione Portatili per radiografia e radioscopia - 701" u="1"/>
        <s v="CAESP - Dispositivi urogenitali (dispositivi monouso per Ostetricia e Ginecologia) IN ARCA - 707" u="1"/>
        <s v="CAESP - Ritiro di servizio raccolta smaltimento rifiuti pericolosi e non pericolosi - ARCA - 707" u="1"/>
        <s v="CAESP - Materiale per anatomia patologica (esclusiva) - 922" u="1"/>
        <s v="CAESP - RIPETITORI PER TELFONI CELLULARI PRONTO SOCCORSO - 925" u="1"/>
        <s v="CAESP - ACQUISTO N. 1 SISTEMA PER EPIDUROSCOPIA - 706" u="1"/>
        <s v="CAESP - Forbitura di dispositivi medici per assistenza respiratoria in arca - 707" u="1"/>
        <s v="CAESP - CATETERI MONITORAGGIO GITTATA CARDIACA PER MONITOR VIGILANCE-ORIGINALI EDWARDS - 925" u="1"/>
        <s v="CAESP - FORNITURA CINTURE ADDOMINALI E PELVICHE - 702" u="1"/>
        <s v="CAESP - SISTEMA DIAGNOSTICO DI TIPIZZAZIONE GENOMICA HLA, RICERCA ED IDENTIFICAZIONE ANTICORPI -HLA CON METODICA LUMINEX - 925" u="1"/>
        <s v="CAESP - noleggio sistema apparecchiatura LCM SMS 8050 IVD comprensivo di componenti aggiuntivi - 703" u="1"/>
        <s v="CAESP - DISPOSITIVI PER ASSISTENZA RESPIRATORIA - 706" u="1"/>
        <s v="CAESP - ASSISTENZA APPARATI ATTIVI DI RETE LAN (SPC) - 706" u="1"/>
        <s v="CAESP - MATERIALE PER CLINICA UROLOGICA A CARATTERE DI UNICITA' - 925" u="1"/>
        <s v="CAESP - Fullservice sistema fotochemioterapia extracorporea  materiale di consumo - 922" u="1"/>
        <s v="CAESP - FORNITURA DI  SISTEMA PER EMOGASANALISI (capofila COMO) - 705" u="1"/>
        <s v="CAESP - Procedura aperta, in forma aggregata, fornitura DM Neurostimolazione Cerebrale profonda, Midollare e sistemi di Infusione intratecale di Farmaco - 12 lotti - 923" u="1"/>
        <s v="CAESP - STRUMENTO TISSUETECK E AUTOTECK E MATERIALE DI CONSUMO - 925" u="1"/>
        <s v="CAESP - Full service papilloma virus - 708" u="1"/>
        <s v="CAESP - Fornitura di materile di sterilizzazione FUORI ARCA - 925" u="1"/>
        <s v="CAESP - Fornitura in service sistema per esecuzione test Quantiferon TB Gold - 703" u="1"/>
        <s v="CAESP - MATERIALE DI MEDICAZIONE - 925" u="1"/>
        <s v="CAESP - conto deposito matrix mandible - 922" u="1"/>
        <s v="CAESP - MATERIALE ELETTRICO - IDRAULICO - FERRAMENTA - 706" u="1"/>
        <s v="CAESP - SERVICE PER BIOLOGIA MOLECOLARE QUALITATIVO HCV-RNA, HBV-DNA - 703" u="1"/>
        <s v="CAESP - dispositivi e materiale monouso per il sistema di prelievo venoso sottovuoto - 701" u="1"/>
        <s v="CAESP - SISTEMA SIC - URO DRAIN - 703" u="1"/>
        <s v="CAESP - materiale di consumo per n. 3 aspiratori ad ultrasuoni  - 701" u="1"/>
        <s v="CAESP - fornitura in service di sistema per determinazione delle frazioni emoglobiniche minori e varianti patologiche in HCL - 703" u="1"/>
        <s v="CAESP - SISTEMA SIC - URO DRAIN - 706" u="1"/>
        <s v="CAESP - MATERIALE DI OSTEOSINTESI - 703" u="1"/>
        <s v="CAESP - NOLEGGIO SET DI STRUMENTARIO CHIRURGICO - 703" u="1"/>
        <s v="CAESP - Alimenti NUTRIZIONE PARENTERALE - 708" u="1"/>
        <s v="CAESP - fornitura di reagenti e materiale di consumo per esami di immunoistochimica - 922" u="1"/>
        <s v="CAESP - ASSISTENZA E MANUTENZIONE SU SISTEMA INTEGRAZIONBE DI SALA PER BIO C. RIVA CON LA DITTA OLYMPUS - 925" u="1"/>
        <s v="CAESP - gas terapeutici e servizi accessori - 701" u="1"/>
        <s v="CAESP - Materiale di consumo per maceratori - 701" u="1"/>
        <s v="CAESP - CONNETTIVITA' GEOGRAFICA INTERNET E SICUREZZA PERIMETRALE (SPC) - 706" u="1"/>
        <s v="CAESP - Tomografo ARMN per simulazione RT - 922" u="1"/>
        <s v="CAESP - SISTEMA DIAGNOSTICO PER CONFERMA DELLA PRESENZA DI ANTICORPI ANTI HIV, ANTI HCV, TREPONEMA PALLIDUM E RESISTENZA HBV RIF. 1 - 2 - 705" u="1"/>
        <s v="CAESP - fornitura TIMBRI - 707" u="1"/>
        <s v="CAESP - Radiofarmaci - 1 - 701" u="1"/>
        <s v="CAESP - NOLEGGIO APP. SPECTRUM CARDIOCHIRURGIA - 705" u="1"/>
        <s v="CAESP - Manutenzione Diagnostiche, TAC, risonanza, gamma camera, CT/PET, SPECT/CT, portatili, ecografi, mammografo, server - Radiologico Axiom Luminos BN (scadenza garanzia 25/11/2017) - 701" u="1"/>
        <s v="CAESP - Dispositivi monouso per ostetricia e ginecologia con apparecchiature in comodato d'uso gratuito (tipo Sistema Versapoint - Versascope) - 701" u="1"/>
        <s v="CAESP - ACQUISTO SECURITY E PRIVACY PER DOSSIER SANITARIO - 706" u="1"/>
        <s v="CAESP - Servizio di gestione degli stabulari e materiale di consumo - 923" u="1"/>
        <s v="CAESP - MATERIALE DIVERSO PER CLINICA NEUROCHIRURGICA A CARATTERE DI UNICITA marche AESCULAP, MIEETHKE/AMBRA OSPEDALIERE E ALTRE - 701" u="1"/>
        <s v="CAESP - ASSISTENZA E MANUTENZIONE PER ORTOPANTOMOGRAFO  DITTA DITECH - 925" u="1"/>
        <s v="CAESP - SUTURE-  in  ARCA - 707" u="1"/>
        <s v="CAESP - fornitura TIMBRI - 708" u="1"/>
        <s v="CAESP - Affidamento fornitura di dispositivi per Neurochirurgia - 701" u="1"/>
        <s v="CAESP - ACQUISTO ECG INTEGRABILI CON ESTENSA - 706" u="1"/>
        <s v="CAESP - Dispositivi per assistenza respiratoria - 708" u="1"/>
        <s v="CAESP - ASSISTENZA ORDINARIA DEL SISTEMA INFORMATICO DEL U.O.C. DI NEONATOLOGIA E TERAPIA INTENSIVA NEONATALE ANNO 2016  DITTA INNOVAZIONE E TECNOLOGIE - 925" u="1"/>
        <s v="CAESP - sistema analitico automatico per l'esecuzione dello screening tossicologico dei lavoratori a rischio (campione biologico urina) e dello screening per accertamento secondo l'articolo 187  - 701" u="1"/>
        <s v="CAESP - SOSTITUZIONE SERVER DOCUMENTALE - 925" u="1"/>
        <s v="CAESP - DISPOSITIVI PER OSTETRICIA E GINECOLOGIA - 702" u="1"/>
        <s v="CAESP - GUANTI MONOUSO NON STERILI - 706" u="1"/>
        <s v="CAESP - FORNITURA DI VETRINI E MATERIALE DI CONSUMO PER ANATOMIA PATOLOGICA (capofila AOVV) - 705" u="1"/>
        <s v="CAESP - FARMACO SCENESSE - 925" u="1"/>
        <s v="CAESP - Servizio agenzia viaggi - 922" u="1"/>
        <s v="CAESP - fornitura di manopole saponate e spazzolini a secco - 922" u="1"/>
        <s v="CAESP - fornitura TIMBRI - 922" u="1"/>
        <s v="CAESP - NEUROSTIMOLATORI - 706" u="1"/>
        <s v="CAESP - Sistema per emorecupero e lavaggio sangue (service) - 707" u="1"/>
        <s v="CAESP - SERVIZIO IN CONCESSIONE DELL'ESERCIZIO DEL PARCHEGGIO DELL'AREA ANTISTANTE IL DEA E E PS DELL'AZIENDA - 702" u="1"/>
        <s v="CAESP - fornitura in service di sistema per esami di  emoglobina glIcata - 925" u="1"/>
        <s v="CAESP - soluzioni enterali e parenterali - 701" u="1"/>
        <s v="CAESP - Fornitura farmaci Viekirax (principio attivo Imbitasvir+Paritaprevir+Ritonavie) e Exviera (principio attivo Desabuvir) per la cura dell'HCV - 701" u="1"/>
        <s v="CAESP - SERVIZIO GESTIONE CRM MAGENTA - 705" u="1"/>
        <s v="CAESP - COPERTURE STERILI PER APPARECCHIATURE VARIE  - 705" u="1"/>
        <s v="CAESP - Fornitura in service sistema per esecuzione test Quantiferon TB Gold - 701" u="1"/>
        <s v="CAESP - FORNITURA TRIENNALE DI DRENAGGI E DISPOSITIVI DI RACCOLTA LIQUIDI (Ao Varese) - 705" u="1"/>
        <s v="CAESP - Servizi ospedalieri di supporto al personale infermieristico (A.S.A) - 702" u="1"/>
        <s v="CAESP - FORNITURA DI UN SISTEMA PER ANALISI MOLECOLARE DELLE MUTAZIONI DEI FATTORI II E V DI LEIDEN (GENEXSPERT) - 925" u="1"/>
        <s v="CAESP - Manutenzione Ventilatori polmonari - 105 Pompe siringa (scadenza garanzia 07/02/2018) - 701" u="1"/>
        <s v="CAESP - Fornitura di buoni pasto  - consip - 707" u="1"/>
        <s v="CAESP - SISTEMA DI COLORAZIONE CENTRIFUGA DI VETRINI PER EMATOLOGIA &quot;AEROSPRAY&quot; esclusiva con DELCON - 705" u="1"/>
        <s v="CAESP - FORNITURA DI AGHI E SIRINGHE IN ARCA - 707" u="1"/>
        <s v="CAESP - Manutenzione Monitor e pompa per RM - 701" u="1"/>
        <s v="CAESP - manutenzione impianti gas medicinali - 923" u="1"/>
        <s v="CAESP - Fornitura di detergenti per apparecchiature di sterilizzazione - 925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923" u="1"/>
        <s v="CAESP - SERVIZIO DI STERILIZZAZIONE AD OSSIDO DI ETILENE - 706" u="1"/>
        <s v="CAESP - NUOVO CENTRO FORMAZIONE VIALE MONZA - FOTOCOPIATRICI A NOLEGGIO VERIFICA ADESIONE CONSIP - 991" u="1"/>
        <s v="CAESP - dispositivi medici occorrenti all'esecuzione di esami diagnostici e procedure interventistiche per u.o. di neuraradiologia interventistica con relativa gestione del magazzino - 701" u="1"/>
        <s v="CAESP - radiofarmaci - 2 - 701" u="1"/>
        <s v="CAESP - Dispositivi medici e materiale protesico per neurochirurgia - 702" u="1"/>
        <s v="CAESP - acquisizione microscopio per ORL - 701" u="1"/>
        <s v="CAESP - materiale protesico per la fissazione vertebrale S.C. NCH - 701" u="1"/>
        <s v="CAESP - DISPOSITIVI MEDICI PER INCONTINENZA (CATETERI ESTERNI E VESCICALI E RACCOGLITORI PER URINA INFUNGIBILI) - 706" u="1"/>
        <s v="CAESP - BIOPSY PUNCH E CURETTE PER DERMATOLOGIA - 925" u="1"/>
        <s v="CAESP - Ventilatore portatile, monigtor con CO2 e carrello asta portaflebo/pompe infusionali - 922" u="1"/>
        <s v="CAESP - Dispositivi monouso per ostetricia e ginecologia con apparecchiature in comodato d'uso gratuito (tipo Sistema Versapoint - Versascope) - 703" u="1"/>
        <s v="CAESP - fornitura in service di sistemi diagnostici per esecuzione esami urine e sedimento - 701" u="1"/>
        <s v="CAESP - SERVIZIO EDUCATIVO PER LE ACUZIE PSICHIATRICA IN ETA' EVOLUTIVA - 925" u="1"/>
        <s v="CAESP - fornitura biennale di medicazione avanzate &quot;esclusive&quot; - 705" u="1"/>
        <s v="CAESP - FORNITURA BIENNALE DI DISPOSITIVI MEDICI ESCLUSIVI X EMODINAMICA CARDIOLOGIA - 705" u="1"/>
        <s v="CAESP - THERASPERE YTTRIUM 90 - 925" u="1"/>
        <s v="CAESP - Sonde DNA per esecuzione analisi FISH (ABBOTT e ZYTOVISION) - 922" u="1"/>
        <s v="CAESP - ASSITENZA E MANUTENZIONE N. 4 PORTATILI PER RADIOSCOPIA CON LA DITTA SIPAR - 925" u="1"/>
        <s v="CAESP - ASSISTENZA SU VARIE AUTOCLAVI CON LA DITTA SORDINA - 925" u="1"/>
        <s v="CAESP - fornitura TIMBRI - 925" u="1"/>
        <s v="CAESP - FORNITURA IN SERVICE SISTEMA DIAGNOSTICO PER TEST COMBINATO TRISONOMIA 21 E TRISOMIA 18 - 703" u="1"/>
        <s v="CAESP - DISPOSITIVI PER OSTETRICIA E GINECOLOGIA - 706" u="1"/>
        <s v="CAESP - Noleggio e manutenzioni centrali telefoniche - CONSIP - 707" u="1"/>
        <s v="CAESP - SERVIZIO DI ASSISTENZA ED INTERMEDIAZIONE ASSICURATIVA - 705" u="1"/>
        <s v="CAESP - Farmaco esclusivo Lemtrada - 923" u="1"/>
        <s v="CAESP - dispositivi per sterilizzazione - 701" u="1"/>
        <s v="CAESP - reagenti specifici PER EMOCOLTURA CON TECNICA PNA FISH - 702" u="1"/>
        <s v="CAESP - Materiale di consumo e service pompe infusionali - ARCA - 707" u="1"/>
        <s v="CAESP - ELETTRODI MONOUSO PER ECG E MONITORAGGIO CARDIACO PEDIATRICI E NEONATALI originali ambu - 703" u="1"/>
        <s v="CAESP - Fornitura di aghi speciali - 704" u="1"/>
        <s v="CAESP - POLIZZE ASSICURATIVE (Tutti i Rischi del patrimonio, Kasko, Tutela Legale, RC Patrimoniale, Infortuni Categorie Diverse) - 705" u="1"/>
        <s v="CAESP - LICENZE ESCLUSIVE TRASMISSIONE TRACCIATI ECG LIFEPAK 12 - 991" u="1"/>
        <s v="CAESP - SISTEMA INTEGRATO E ROBOTIZZATO PER LA COLORAZIONE DI VETRINI - 925" u="1"/>
        <s v="CAESP - Servizio di Brokeraggio - 703" u="1"/>
        <s v="CAESP - CARTE TERMICHE PER ELETTRODIAGNOSTICA - 707" u="1"/>
        <s v="CAESP - FORNITURA DI FILTRI PER IMPIANTI DI AERAZIONE - 709" u="1"/>
        <s v="CAESP - SERVIZIO DI DISINFESTAZIONE E DERATTIZZAZIONE - 709" u="1"/>
        <s v="CAESP - Manutenzione apparecchiature di sterilizzazione - 2 - 706" u="1"/>
        <s v="CAESP - Fornitura farmaci Viekirax (principio attivo Imbitasvir+Paritaprevir+Ritonavie) e Exviera (principio attivo Desabuvir) per la cura dell'HCV - 703" u="1"/>
        <s v="CAESP - Servizio di Brokeraggio - 706" u="1"/>
        <s v="CAESP - COPERTURE STERILI PER APPARECCHIATURE VARIE  - 707" u="1"/>
        <s v="CAESP - Materiale di consumo per maceratori - 708" u="1"/>
        <s v="CAESP - fornitura di materiale di consumo per extracorporea ECMO - 925" u="1"/>
        <s v="CAESP - FORNITURA DI DISPOSITIVI PER CHIRURGIA E GASTROENTEROLOGIA - 925" u="1"/>
        <s v="CAESP - dispostivi medico diagnostici in vitro occorrenti al Dipartimento di Medicina di Laboratorio per l'esecuzione dei cicli termici necessari al processo di amplificazione enzimatica del DNA - 701" u="1"/>
        <s v="CAESP - Servizio di Brokeraggio - 708" u="1"/>
        <s v="CAESP - Derattizzazione e disinfestazione + extra - 708" u="1"/>
        <s v="CAESP - ristrutturazione sala interventistica endoscopia interventistica - 701" u="1"/>
        <s v="CAESP - fornitura di un sistema diagnostico per la determinazione di catene leggere libere, sottoclassi delle immunoglobuline, beta2 microglobulina urinaria, cistatina C e IgD  - 925" u="1"/>
        <s v="CAESP - FARMACO NIVOLUMAB - 925" u="1"/>
        <s v="CAESP - ENTEROSCOPIO DOPPIO PALLONE - 706" u="1"/>
        <s v="CAESP - Copertura assicurativi All Risks Property - 708" u="1"/>
        <s v="CAESP - COPERTURE STERILI PER APPARECCHIATURE VARIE  - 923" u="1"/>
        <s v="CAESP - Servizio di verifica  e manutenzioneimpianti elevatori - 706" u="1"/>
        <s v="CAESP - dispositivi per tecnica mini invasiva per la dilatazione dei seni paranasali per la S.C. Otorinolaringoiatria - 701" u="1"/>
        <s v="CAESP - ADESIONE CONVENZIONE CONSIP SERVIZIO DI PULIZIA ENTI SANITARI - 991" u="1"/>
        <s v="CAESP - PROGRAMMI DI VALUTAZIONE ESTERNA DI QUALITA' PER MICROBIOLOGIA E AUTOIMMUNITA' - 702" u="1"/>
        <s v="CAESP - fornitura fit sterili monouso, telini biaccoppiati e triaccoppiati, camici sterili per chirurgia - 923" u="1"/>
        <s v="CAESP - fornitura di impianti cocleari per UOC Audiologia - 925" u="1"/>
        <s v="CAESP - Prestazioni infermieristiche e socio assistenziali - 704" u="1"/>
        <s v="CAESP - SERVIZIO DI ASSISTENZA ED INTERMEDIAZIONE ASSICURATIVA - 707" u="1"/>
        <s v="CAESP - Fornitura di materiale per la pulizia e l'igiene - 707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922" u="1"/>
        <s v="CAESP - fornitura noleggio quant studio - 922" u="1"/>
        <s v="CAESP - Fornitura soluzioni infusionali - 922" u="1"/>
        <s v="CAESP - Assistenza e manutenzione per risonanza magnetica mod. Biospec 70/30 USR per imaging e spettroscopia per piccoli animali e di tutti gli accessori inclusi ad essa collegati compresa event - 923" u="1"/>
        <s v="CAESP - Fornitura Therasphere - 922" u="1"/>
        <s v="CAESP - Materiale di consumo per maceratori - 922" u="1"/>
        <s v="CAESP - FORNITURA DI DISPOSITIVI MEDICI PER L'INCONTINENZA URINARIA FEMMINILE DA SFORZO - 709" u="1"/>
        <s v="CAESP - DEFLUSSORI E REGOLATORI DI FLUSSO - 703" u="1"/>
        <s v="CAESP - SERVIZIO NOLEGGIO ANTIDECUBITO LEGNANO, MAGENTA, ABBIATEGRASSO - 705" u="1"/>
        <s v="CAESP - fornitura in service di sistemi diagnostici per esecuzione esami urine e sedimento - 703" u="1"/>
        <s v="CAESP - Servizio di assistenza assicurativa - 923" u="1"/>
        <s v="CAESP - FORNITURA DI TERRENI DI COLTURA PRONTI ALL'USO IN PIASTRA ED IN PROVETTA - 925" u="1"/>
        <s v="CAESP - contratto di fornitura nastri cartucce e toner,  materiale originale e rigenerato - 701" u="1"/>
        <s v="CAESP - SERVIZIO INFERMIERISTICO PER DIALISI - 708" u="1"/>
        <s v="CAESP - fornitura in service di sistema diagnostico per esami di emoglobina glicata - 703" u="1"/>
        <s v="CAESP - Servizio di verifica  e manutenzioneimpianti elevatori - 708" u="1"/>
        <s v="CAESP - Fornitura di guanti - ARCA - 707" u="1"/>
        <s v="CAESP - MANUTENZIONE E ASSISTENZA SU APPARECCHIATURE PER L'IMPIANTO DI TRATTAMENTO DI ACQUA DITTA GAMBRO - 925" u="1"/>
        <s v="CAESP - DISPOSITIVI IN SERVICE PER EMODINAMICA - 703" u="1"/>
        <s v="CAESP - SERVIZIO DI ASSISTENZA ED INTERMEDIAZIONE ASSICURATIVA - 709" u="1"/>
        <s v="CAESP - MATERIALE A CARATTERE DI UNICITA' PER UO MAXILLOFACCIALE - 702" u="1"/>
        <s v="CAESP - DISPOSITIVI PER OCULISTICA - 925" u="1"/>
        <s v="CAESP - SERVIZIO DI MEDIAZIONE LINGUISTICA - 709" u="1"/>
        <s v="CAESP - elettrodi bipolari - 703" u="1"/>
        <s v="CAESP - Alcoli e materie prime - 702" u="1"/>
        <s v="CAESP - SISTEMA PER LA FORNITURA DI REAGENTI PER ESAMI DI COAGULAZIONE SPECIALISTICA DI SECONDO LIVELLO, PER LO STUDIO DEGLI ALLO- E AUTO-ANTICORPI ANTI-PIASTRINE - 705" u="1"/>
        <s v="CAESP - Fornitura software e accessori per Dicom per acceleratore lineare - 922" u="1"/>
        <s v="CAESP - N.1 COLONNA PER ORTOPEDIA - 706" u="1"/>
        <s v="CAESP - CARTE TERMICHE PER ELETTRODIAGNOSTICA - 923" u="1"/>
        <s v="CAESP - Manutenzione Ecografo - 701" u="1"/>
        <s v="CAESP - Servizio di verifica  e manutenzioneimpianti elevatori - 922" u="1"/>
        <s v="CAESP - Dispositivi monouso per ostetricia e ginecologia con apparecchiature in comodato d'uso gratuito (tipo Sistema Versapoint - Versascope) - 706" u="1"/>
        <s v="CAESP - Prodotti di carta per igiene personale, prodotti politenati e prodotti di carta diversi - 924" u="1"/>
        <s v="CAESP - COPERTURE STERILI PER APPARECCHIATURE VARIE  - 925" u="1"/>
        <s v="CAESP - DISPOSITIVI MEDICI SPECIFICI PER U.O. STERILITA' DI COPPIA - 925" u="1"/>
        <s v="CAESP - NOLEGGIO AUTO - CONVENZIONE CONSIP - 705" u="1"/>
        <s v="CAESP - fornitura biennale di stent coronarici x emodinamica (capofila AO Como) - 705" u="1"/>
        <s v="CAESP - GLOBAL SERVICE  IN ARCA - 707" u="1"/>
        <s v="CAESP - ACQUISTO N. 1 ANGIO OCT-FLUORANGIO - 706" u="1"/>
        <s v="CAESP - Fornitura di soluzioni infusionali  - in arca - 707" u="1"/>
        <s v="CAESP - PRESIDIO PICO PER TERAPIA A PRESSIONE NEGATIVA AMBULATORIA - 925" u="1"/>
        <s v="CAESP - FORNITURA DI ALCOLI ETERI E MATERIE PRIME - 702" u="1"/>
        <s v="CAESP - Servizio di conduzione e manutenzione del sistema informativo PIESSE dell’area emergenza-urgenza - 701" u="1"/>
        <s v="CAESP - Dispositivi monouso per ostetricia e ginecologia con apparecchiature in comodato d'uso gratuito (tipo Sistema Versapoint - Versascope) - 707" u="1"/>
        <s v="CAESP - MATERIALE SANITARIO VARIO PER QUARTIERI OPERATORI - 705" u="1"/>
        <s v="CAESP - ANGIOGRAFO - 925" u="1"/>
        <s v="CAESP - FORNITURA DI PALLONI DA VALVULOPLASTICA AORTICA - 705" u="1"/>
        <s v="CAESP - DISPOSITIVI MEDICI PER APPARATO CARDIOCIRCOLATORIO - 925" u="1"/>
        <s v="CAESP - BENDE E CEROTTI - 706" u="1"/>
        <s v="CAESP - FORNITURA DI PALLONI DA VALVULOPLASTICA AORTICA - 715" u="1"/>
        <s v="CAESP - Fornitura di dispositivi per aspirazione chirurgica - 708" u="1"/>
        <s v="CAESP - Servizio di manutenzione full risk - server sistemi winlab dei Laboratori - 923" u="1"/>
        <s v="CAESP - Materiale vario in TNT non sterile in arca - 707" u="1"/>
        <s v="CAESP - SERVIZI DI GUARDIANIA , PORTIERATO E DI  VIGILANZA ARMATA - ARCA - 707" u="1"/>
        <s v="CAESP - MANUTENZIONE E ASSISTENZA AULA DIGITALE - 991" u="1"/>
        <s v="CAESP - ASSISTENZA E MANUTENZIONE PER UNA GAMMA CAMERA DITTA INTERMEDICA - 925" u="1"/>
        <s v="CAESP - Prodotti di carta per igiene personale, prodotti politenati e prodotti di carta diversi - 922" u="1"/>
        <s v="CAESP - MANUTENZIONE IMPIANTI IDRICI - 706" u="1"/>
        <s v="CAESP - concessione per la gestione bar interno P.O. Buzzi e P.O. Melloni - 703" u="1"/>
        <s v="CAESP - INTEGRAZIONE IMPIANTO VIDEOSORVEGLIANZA - 706" u="1"/>
        <s v="CAESP - MANUTENZIONE IMPIANTO VIDEOSORVEGLIANZA - 706" u="1"/>
        <s v="CAESP - LETTI ELETTRICI COMPLETI DI ACCESSORI PER DEGENZA E PER TERAPIA INTENSIVA - 925" u="1"/>
        <s v="CAESP - materiale vario per igiene mani - 922" u="1"/>
        <s v="CAESP - ACQUISIZIONE MANUTENZIONE  e NOLEGGIO SW 118 - 991" u="1"/>
        <s v="CAESP - fornitura in service di sistemi diagnostici per esecuzione esami urine e sedimento - 707" u="1"/>
        <s v="CAESP - ACQUISTO LICENZA GESTIONE TURNI - 706" u="1"/>
        <s v="CAESP -  MATERIALE DI CONSUMO PER ASPIRATORE AD ULTRASUONI - 702" u="1"/>
        <s v="CAESP - Fornitura di Cd-R e dvd medicali per radiodiagnostica - 708" u="1"/>
        <s v="CAESP - Dispositivi monouso per ostetricia e ginecologia con apparecchiature in comodato d'uso gratuito (tipo Sistema Versapoint - Versascope) - 709" u="1"/>
        <s v="CAESP - Fornitura di materiale per la pulizia e l'igiene - 925" u="1"/>
        <s v="CAESP - KIT PER LA MISURAZIONE DELLA PROTEINA S ANTIGENE - 925" u="1"/>
        <s v="CAESP - fornitura in service di sistemi diagnostici per esecuzione esami urine e sedimento - 923" u="1"/>
        <s v="CAESP - MATERIALE DIVERSO PER CLINICA NEUROCHIRURGICA A CARATTERE DI UNICITA marche AESCULAP, MIEETHKE/AMBRA OSPEDALIERE E ALTRE - 925" u="1"/>
        <s v="CAESP - CONTRATTO DI ASSISTENZA SOFTWARE - DITTA CS2 SOLUTIONS - 709" u="1"/>
        <s v="CAESP - FORNITURA DI MATERIALE DI CONSUMO PER APPARECCHIATURE PER AUTOTRASFUSIONE/EMORECUPERO  E POMPE CENTRIFUGHE ORIGINALI SORN - 925" u="1"/>
        <s v="CAESP - Cip per analisi espressione genetica - 922" u="1"/>
        <s v="CAESP - Protesi mammarie ed espansori - 708" u="1"/>
        <s v="CAESP - Manutenzione Arco a C - 701" u="1"/>
        <s v="CAESP - noleggio sistema fotochemioterapia - 922" u="1"/>
        <s v="CAESP - STENT AUTOESPANDIBILI IN NITINOL PER ANGIOPLASTICA FEMORO-POPLITEA COMPATIBILI CON INTRODUTTORI 4 F - 705" u="1"/>
        <s v="CAESP - Opere da fabbro - 922" u="1"/>
        <s v="CAESP - Soluzioni infusionali e soluzione elettrolitica reidratante in sacca da 2 LT. - 701" u="1"/>
        <s v="CAESP - NOLEGGIO CARROZZINE TRASPORTO PAZIENTI - 702" u="1"/>
        <s v="CAESP - Articoli di ferramenta per i magazzini della S.C. Edile Impianti - 706" u="1"/>
        <s v="CAESP - servizio manutenzione dei sistemi di laboratorio di analisi e di banca tessuti - 922" u="1"/>
        <s v="CAESP - Farmaci esclusivi - 708" u="1"/>
        <s v="CAESP - stimolatori diafframmatici - 701" u="1"/>
        <s v="CAESP - servizio gestione sicurezza (opzionale in accordo trilaterale con RL e Lombardia Informatica) - 922" u="1"/>
        <s v="CAESP - sistemi per neurostimolazione cerebrale profonda  - 701" u="1"/>
        <s v="CAESP - fornitura di manopole saponate e spazzolini a secco - 923" u="1"/>
        <s v="CAESP - Sistema per emorecupero e lavaggio sangue (service) - 708" u="1"/>
        <s v="CAESP - Carburanti extra rete e gasolio da riscaldamento - 708" u="1"/>
        <s v="CAESP - fornitura in service di un sistema diagnostico per emocoltura - 703" u="1"/>
        <s v="CAESP - FORNITURA QUADRIENNALE DI DETERGENTI E SAPONI - 705" u="1"/>
        <s v="CAESP - MATERIALI DI CONTROLLO E SERVIZI INFORMATICI ASSOCIATI - 705" u="1"/>
        <s v="CAESP - Concessione distributori automatici di alimenti e bevande - 925" u="1"/>
        <s v="CAESP - Fornitura farmaci Viekirax (principio attivo Imbitasvir+Paritaprevir+Ritonavie) e Exviera (principio attivo Desabuvir) per la cura dell'HCV - 925" u="1"/>
        <s v="CAESP - fornitura in service di un sistema diagnostico per emocoltura - 705" u="1"/>
        <s v="CAESP - FORNITURA OPERE DI STAMPA - 701" u="1"/>
        <s v="CAESP - SERVIZIO DI LAVAGGIO STOVIGLIE E SUPPORTO CUCINA - 709" u="1"/>
        <s v="CAESP - specialità medicinali non registrate in Italia - 701" u="1"/>
        <s v="CAESP - fornitura sistema parto vuoto assistito - 703" u="1"/>
        <s v="CAESP - noleggio sistema radiografico digitale diretto per radiologia Melloni - 703" u="1"/>
        <s v="CAESP - Servizio di trasporto sanitario semplice e sanitario di pazienti e di materiali biologici vari - 703" u="1"/>
        <s v="CAESP - FORNITURA DI DISPOSITIVI PER EMATOLOGIA ED EMOTRASFUSIONE - 709" u="1"/>
        <s v="CAESP - Fornitura di pompe elastomeriche - 922" u="1"/>
        <s v="CAESP - fornitura accessori monouso per pompe a siringa e pompe cadd - 703" u="1"/>
        <s v="CAESP - Manutenzione ordinaria e straordinaria degli impianti elettrici - 708" u="1"/>
        <s v="CAESP - fornitura in service di sistemi diagnostici per esecuzione esami urine e sedimento - 709" u="1"/>
        <s v="CAESP - fornitura in service di sistemi diagnostici per esecuzione esami urine e sedimento - 925" u="1"/>
        <s v="CAESP - DISPOSITIVI PER UROLOGIA - 925" u="1"/>
        <s v="CAESP - SUPPORTI INFORMATICI  ORIGINALI E RIGENERATI - 706" u="1"/>
        <s v="CAESP - fornitura di manopole saponate e spazzolini a secco - 703" u="1"/>
        <s v="CAESP - sensori per saturimetri - 701" u="1"/>
        <s v="CAESP - Farmaco esclusivo Zavesca - 923" u="1"/>
        <s v="CAESP - concessione del servizio di gestione spazi pubblicitari Sacco - 703" u="1"/>
        <s v="CAESP - Cancelleria tradizionale ed ecologica - 708" u="1"/>
        <s v="CAESP - CARTE TERMICHE PER ELETTRODIAGNOSTICA - 708" u="1"/>
        <s v="CAESP - MANUTENZIONE E ASSISTENZA VEICOLI DI PROPRIETA' DI AREU DIFFUSI SU TUTTO IL TERRITORIO REGIONALE - 991" u="1"/>
        <s v="CAESP - dispositivi medici dedicati alle apparecchiature burke &amp; burke in dotazione alla s.c. patologia neonatale  - 701" u="1"/>
        <s v="CAESP - Manutenzione Ris Pacs - 922" u="1"/>
        <s v="CAESP - Manutenzione Ris-Pacs - 922" u="1"/>
        <s v="CAESP - Articoli di ferramenta per i magazzini della S.C. Edile Impianti - 702" u="1"/>
        <s v="CAESP - sistemi diagnostici per virologia per ricerca e dosaggio anticorpi e esecuzione HCV RNA HBV dna etc  - 702" u="1"/>
        <s v="CAESP - Fornitura di ausili per incontinenza ARCA - 707" u="1"/>
        <s v="CAESP - neurostimolatori midollari - 701" u="1"/>
        <s v="CAESP - SIRINGHE E KIT PER INIETTORI ANGIOGRAFICI - 709" u="1"/>
        <s v="CAESP - Noleggio citofluorimetro - 922" u="1"/>
        <s v="CAESP - FORNITURA OPERE DI STAMPA - 703" u="1"/>
        <s v="CAESP - CARTE TERMICHE PER ELETTRODIAGNOSTICA - 716" u="1"/>
        <s v="CAESP - Dispositivi monouso per ostetricia e ginecologia con apparecchiature in comodato d'uso gratuito (tipo Sistema Versapoint - Versascope) - 925" u="1"/>
        <s v="CAESP - cartucce per emoperfusione extracorporea Toraymyxin - 701" u="1"/>
        <s v="CAESP - SOMMINISTRAZIONE LAVORO TEMPORANEO (OPERATORI TECNICI CUCINE) - 705" u="1"/>
        <s v="CAESP - fornitura di un sistema diagnostico per utilizzo piattaforma analisi &quot;Array-CGH&quot; - 925" u="1"/>
        <s v="CAESP - Sistema per la determinazione automatica delle sostanze d'abuso nelle urine - 701" u="1"/>
        <s v="CAESP - DISPOSITIVI MEDICI PER U.O.C. UROLOGIA ED UROGINECOLOGIA - 925" u="1"/>
        <s v="CAESP - dispositivi per elettrofisiologia elettrocateteri per ablazione - 701" u="1"/>
        <s v="CAESP - Materiale di consumo per neuronavigazione - 701" u="1"/>
        <s v="CAESP - dispositivi medici dedicati alla apparecchiature in dotazione a vari s.c. - 701" u="1"/>
        <s v="CAESP - DETERSIVI E DETERGENTI - 702" u="1"/>
        <s v="CAESP - HPLC con detector elettrochimico - 922" u="1"/>
        <s v="CAESP - Sistema monitoraggio telemetrico - 922" u="1"/>
        <s v="CAESP - Sensori monouso e pluriuso per saturimetri - 701" u="1"/>
        <s v="CAESP - ATTIVITA' DI FORMAZIONE (CORSI AGGIORNAMENTO) - 705" u="1"/>
        <s v="CAESP - Servizio trasporti di economato e farmacia e gestione del magazzino - 925" u="1"/>
        <s v="CAESP - Contratto per il servizio di manutenzione ordinaria ed evolutiva del sistema RIS PACS - 701" u="1"/>
        <s v="CAESP - Buoni pasto - 708" u="1"/>
        <s v="CAESP - Kit dissettore ad ultrasuoni cusa - 705" u="1"/>
        <s v="CAESP - Sensori monouso e pluriuso per saturimetri - 703" u="1"/>
        <s v="CAESP - MATERIALE CONSUMO STRYKER - 702" u="1"/>
        <s v="CAESP - Sensori monouso e pluriuso per saturimetri - 706" u="1"/>
        <s v="CAESP - Sensori monouso e pluriuso per saturimetri - 707" u="1"/>
        <s v="CAESP - DIPOSITIVI MEDICI MONOUSO PER INIETTORE MEZZI DI CONTRASTO - 702" u="1"/>
        <s v="CAESP - MATERIALE PER OCULISTICA - 706" u="1"/>
        <s v="CAESP - fornitura dispositivi medici  per radiologia interventistica - 925" u="1"/>
        <s v="CAESP - FORNITURA DI INTEGRATORI CHIMICI PER PROCESSI DI STERILIZZAZIONE - 925" u="1"/>
        <s v="CAESP - PROTESI ORTOPEDICHE (per Sacco e FBF) - 703" u="1"/>
        <s v="CAESP - FORNITURA DI MEDICAZIONI AVANZATE - 702" u="1"/>
        <s v="CAESP - reti per contenimento addominale ernia e laparocele - 701" u="1"/>
        <s v="CAESP - Licenza rapid arc per ottimizzazione e calcolo della dose con tecniche IMRT e VMAT - 922" u="1"/>
        <s v="CAESP - fornitura sistema parto vuoto assistito - 706" u="1"/>
        <s v="CAESP - Soluzioni infusionali - 708" u="1"/>
        <s v="CAESP - ELETTRODI MONOUSO PER ECG E MONITORAGGIO CARDIACO PEDIATRICI E NEONATALI originali ambu - 925" u="1"/>
        <s v="CAESP - Manutenzione software banca tessuti - 922" u="1"/>
        <s v="CAESP - Sacche per nutrizione parenterale - 701" u="1"/>
        <s v="CAESP - CARTE TERMICHE PER ELETTRODIAGNOSTICA - 924" u="1"/>
        <s v="CAESP - Assistenza e manutenzione apparecchio digitale per toraci ed ossa mod. essentia - 923" u="1"/>
        <s v="CAESP - impianti elevatori ASST e afferiti (fuori concessione) - 701" u="1"/>
        <s v="CAESP - DISPOSITIVI PER STOMIA - 925" u="1"/>
        <s v="CAESP - FORNITURA OPERE DI STAMPA - 705" u="1"/>
        <s v="CAESP - DIPOSITIVI MEDICI MONOUSO PER INIETTORE MEZZI DI CONTRASTO - 703" u="1"/>
        <s v="CAESP - SERVIZIO DI RISTORAZIONE PER SACCO - 703" u="1"/>
        <s v="CAESP - SERVIZIO DI RISTORAZIONE DIPENDENTI - 925" u="1"/>
        <s v="CAESP - SISTEMA DIAGNOSTICO PER LA PRESENZA DI ANTICORPI ANTI LEGIONELLA PNEUMOPHILA POOL SU SIERO O PLASMA - 705" u="1"/>
        <s v="CAESP - Concessione distributori automatici di alimenti e bevande - 924" u="1"/>
        <s v="CAESP - MATERIALE PER ENDOSCOPIA DIGESTIVA - 706" u="1"/>
        <s v="CAESP - Fornitura aghi Huber/Gripper a due vie - 922" u="1"/>
        <s v="CAESP - impianti elevatori ASST e afferiti (fuori concessione) - 702" u="1"/>
        <s v="CAESP - Sonde varie per apparato gastrointestinale e sonde per emostasi esofagea - ARCA - 707" u="1"/>
        <s v="CAESP - FORNITURA DI GAS MEDICALI - 925" u="1"/>
        <s v="CAESP - Fornitura farmaci esclusivi vari - 922" u="1"/>
        <s v="CAESP - fornitura sistema parto vuoto assistito - 707" u="1"/>
        <s v="CAESP - service esami di laboratorio e citogenetica - 706" u="1"/>
        <s v="CAESP - Presidi diversi per il Centro Trasfusionale UNICI (rinnovazione) - 925" u="1"/>
        <s v="CAESP - SERVIZI CONDIVISI REGIONALI ACCOGLIENZA - 925" u="1"/>
        <s v="CAESP - fornitura in service di sistema per esami di biochimica in immunoturbidimetria per lab. Analisi chimico cliniche - 703" u="1"/>
        <s v="CAESP - Sistema per purificazione di proteine e eanticorpi - 922" u="1"/>
        <s v="CAESP - Servizio di copertura assicurativa dei rischi KASKO per vetture dei dipendenti autorizzati a missioni di servizio con propria autovettura - 707" u="1"/>
        <s v="CAESP - Servizio smaltimento Rifiuti Radioattivi - 925" u="1"/>
        <s v="CAESP - servizio di locazione, sanificazione e distribuzione di materassi e guanciali ignifughi - 701" u="1"/>
        <s v="CAESP - FARMACI VARI - 708" u="1"/>
        <s v="CAESP - Braccialetti identificativi paziente - 707" u="1"/>
        <s v="CAESP - FARMACI HCV EXVIERA e VIEKIRAX - 708" u="1"/>
        <s v="CAESP - Cateteri monitoraggio gittata cardiaca per monitor Vigilance - originali Edwards - 925" u="1"/>
        <s v="CAESP - Procedura aperta per l'acquisizione mediante noleggio di sistemi diagnostici per emogasanalisi, elettroliti substrati e coossimetria - 922" u="1"/>
        <s v="CAESP - FORNITURA DI PALLONI DA VALVULOPLASTICA AORTICA - 707" u="1"/>
        <s v="CAESP - full service di sistemi completi per emofiltrazione continua compresi di apparecchiature - 701" u="1"/>
        <s v="CAESP - Servizi assicurativi &quot;Infortuni categorie diverse&quot; e &quot;All risks&quot; - 704" u="1"/>
        <s v="CAESP - farmaci vari - 923" u="1"/>
        <s v="CAESP - antisettici e disinfettanti - 701" u="1"/>
        <s v="CAESP - VENTILOTERAPIA - 706" u="1"/>
        <s v="CAESP - Farmaci biologici - 923" u="1"/>
        <s v="CAESP - ACQUISTO PNEUMATICI E GESTIONE BILANCIAMENTO EQUILIBRATURA RIPARAZIONE E INSTALLAZIONE VEICOLI DI PROPRIETA' DI AREU O COMODATI - 991" u="1"/>
        <s v="CAESP - FORNITURA OPERE DI STAMPA - 707" u="1"/>
        <s v="CAESP - ANTISETTICI E DISINFETTANTI - 703" u="1"/>
        <s v="CAESP - ACQUISTO MONITOR PER DIALISI - 706" u="1"/>
        <s v="CAESP - SISTEMA AUTOMATICO DETERMINAZIONE VES - 705" u="1"/>
        <s v="CAESP - SIRINGHE E KIT PER INIETTORI ANGIOGRAFICI - 925" u="1"/>
        <s v="CAESP - Sistema di prelievo sottovuoto - 707" u="1"/>
        <s v="CAESP - PROTESI VASCOLARI - 703" u="1"/>
        <s v="CAESP - FORNITURA ENERGIA ELETTRICA - 706" u="1"/>
        <s v="CAESP - DISPOSITIVI PER NEUROSTIMOLAZIONE PROFONDA - 702" u="1"/>
        <s v="CAESP - FORNITURA OPERE DI STAMPA - 923" u="1"/>
        <s v="CAESP - Verifica impianti elettrici nei locali ad uso medico - 706" u="1"/>
        <s v="CAESP - noleggio 5 apparecchiature per ossigeno liquido - 708" u="1"/>
        <s v="CAESP - MATERIALE DI CONSUMO PER APPARECCHIATURE SANITARIE - A CARATTERE DI UNICITA' - 925" u="1"/>
        <s v="CAESP - FORNITURA ENERGIA ELETTRICA - 709" u="1"/>
        <s v="CAESP - FORNITURA DI PIPETTE ORIGINALI MARCA EPPENDORF E GILSON - 703" u="1"/>
        <s v="CAESP - Emogasanalisi - 708" u="1"/>
        <s v="CAESP - FORNITURA DI DERRATE ALIMENTARI - 709" u="1"/>
        <s v="CAESP - Dispositivi sovraglottidei I-gel  - 702" u="1"/>
        <s v="CAESP - Diagnostici e reagenti per Anatomia Patologica - 701" u="1"/>
        <s v="CAESP - Sensori per saturimetria - 925" u="1"/>
        <s v="CAESP - MATERIALE CONSUMO STRYKER - 706" u="1"/>
        <s v="CAESP - gara aggregata farmaci Icp - 701" u="1"/>
        <s v="CAESP - Diagnostici e reagenti per Anatomia Patologica - 702" u="1"/>
        <s v="CAESP - FORNITURA DI REAGENTI NECESSARI AL SEQUENZIAMENTO DEGLI ACIDI NUCLEICI SECONDO METODO DI SANGER E DALL'ANALISI DEI FRAMMENTI - 925" u="1"/>
        <s v="CAESP - FORNITURA DI SISTEMA ANALITICO PER LA DETERMINAZIONE QUANTITATIVA HIV-RNA, HCV-RNA, HBV-DNA E DETERMINAZIONE GENOMICA HCV - 709" u="1"/>
        <s v="CAESP - Manutenzione Bisturi a ultrasuoni e elettrobisturi - 701" u="1"/>
        <s v="CAESP - DIPOSITIVI MEDICI MONOUSO PER INIETTORE MEZZI DI CONTRASTO - 706" u="1"/>
        <s v="CAESP - FORNITURA DI MEDICAZIONI AVANZATE MEPILEX BORDER AG (esclusiva) - 705" u="1"/>
        <s v="CAESP - fornitura di medicazioni avanzate - 703" u="1"/>
        <s v="CAESP - ASSISTENZA ORDINARIA SPECIALISTICA SISTEMA INFORMATICO TRAPNET DITTA INSIEL MERCATO - 925" u="1"/>
        <s v="CAESP - STENT VENOSI - 705" u="1"/>
        <s v="CAESP - Affidamento fornitura di dispositivi per Neurochirurgia - 702" u="1"/>
        <s v="CAESP - FARMACI HCV EXVIERA e VIEKIRAX - 706" u="1"/>
        <s v="CAESP - Servizio di riabilitazione generale geriatrica - 708" u="1"/>
        <s v="CAESP - Fornitura di materile di sterilizzazione FUORI ARCA - 707" u="1"/>
        <s v="CAESP - FARMACO CARIPUL - 708" u="1"/>
        <s v="CAESP - Kit dissettore ad ultrasuoni cusa - 922" u="1"/>
        <s v="CAESP - acquisizione ecocardio Villa Marelli - 701" u="1"/>
        <s v="CAESP - ACQUISTO DI FURGONI PER IL TRASPORTO ORGANI - 991" u="1"/>
        <s v="CAESP - BUSTE E SACCHETTI - 706" u="1"/>
        <s v="CAESP - FORNITURA OPERE DI STAMPA - 709" u="1"/>
        <s v="CAESP - SERVIZIO DI EROGAZIONE ASSISTENZA SANITARIA - 925" u="1"/>
        <s v="CAESP - Sistema per emorecupero e lavaggio sangue (service) - 709" u="1"/>
        <s v="CAESP - FORNITURA DI PRODOTTI PER LAPAROSCOPIA - ESCLUSIVA - 707" u="1"/>
        <s v="CAESP - Sistema di prelievo sottovuoto - 705" u="1"/>
        <s v="CAESP - FORNITURA OPERE DI STAMPA - 925" u="1"/>
        <s v="CAESP - Manutenzione Ecografi - 701" u="1"/>
        <s v="CAESP - Servizio rapporto con i Media - 922" u="1"/>
        <s v="CAESP - NOLEGGIO ATTREZZATURE RADIOLOGICHE PER PRONTO SOCCORSO - 702" u="1"/>
        <s v="CAESP - Concessione distributori automatici di alimenti e bevande - 923" u="1"/>
        <s v="CAESP - service esami di laboratorio e citogenetica - 708" u="1"/>
        <s v="CAESP - convenzione quadro con RL e Lombardia Informatica per i servizi di gestione del PDL (fornitura prodotti) - 922" u="1"/>
        <s v="CAESP - Manutenzione eeg, eeg computerizzato, video eeg - 701" u="1"/>
        <s v="CAESP - FORNITURA DI PRODOTTI PER LAPAROSCOPIA - ESCLUSIVA - 709" u="1"/>
        <s v="CAESP - Fornitura di materiale per chirurgia mini invasiva - 922" u="1"/>
        <s v="CAESP - Reti per contenimento addominale, ernia e laparocele - 701" u="1"/>
        <s v="CAESP - FORNITURA DI CATETERI DIVERSI E SISTEMI TOTALMENTE IMPIANTABILI - 925" u="1"/>
        <s v="CAESP - MATERIALE CONSUMO STRYKER - 708" u="1"/>
        <s v="CAESP - Manutenzione Amplificatori di sequenze nucleotidiche - 701" u="1"/>
        <s v="CAESP - Fornitura di kit spinale per cateterismo venoso e locoregionale - ARCA - 707" u="1"/>
        <s v="CAESP - Forntiura di materiale di consumo per il laboratorio analisi - in arca - 707" u="1"/>
        <s v="CAESP - fornitura di generatori di Tecnezio 99M a secco e ad umido - 925" u="1"/>
        <s v="CAESP - LAME MONOUSO PER MICROTOMO - 705" u="1"/>
        <s v="CAESP - FARMACI BIOLOGICI - 703" u="1"/>
        <s v="CAESP - DIPOSITIVI MEDICI MONOUSO PER INIETTORE MEZZI DI CONTRASTO - 708" u="1"/>
        <s v="CAESP - ADESIONE CONVENZIONE CONSIP PER AUTOMEDICHE COMPLETE DI PACCHETTO DI MANUTENZIONE QUINQUENNALE - 991" u="1"/>
        <s v="CAESP - FORNITURA DI MATERIALE DI CONSUMO PER EMODINAMICA - 709" u="1"/>
        <s v="CAESP - FORNITURA MEZZI VISCOELASTICI PER CHIRURGIA OFTALMICA - 703" u="1"/>
        <s v="CAESP - KIT RADIOIMMUNOLOGICI PER DOSAGGI DI ORMONI GASTROINTESTINALI - 925" u="1"/>
        <s v="CAESP - Farmaco Daklinza - 708" u="1"/>
        <s v="CAESP - TINTEGGIATURE ED AFFINI ARCA - 706" u="1"/>
        <s v="CAESP - FORNITURA DI KIT RADIOIMMUNOLOGICO GLUCAGONE - 925" u="1"/>
        <s v="CAESP - FORNITURA DI PRODOTTI PER LAPAROSCOPIA - ESCLUSIVA - 925" u="1"/>
        <s v="CAESP - SERVIZIO DI COPERTURA ASSICURATIVA PER RESPONSABILITÁ CIVILE VERSO TERZI PRESTATORI D'OPERA - 706" u="1"/>
        <s v="CAESP - manutenzione impianti e mezzi per estinzione incendi - controllo e manutenzione degli impianti di rilevazione gas e fumi e porte REI - 706" u="1"/>
        <s v="CAESP - Manutenzione per sistemi di risonanza magnetica - 708" u="1"/>
        <s v="CAESP - Servizio di Brokeraggio - 717" u="1"/>
        <s v="CAESP - MATERIALE PER CONVIVENZA IN GENERE (CASALINGHI - STOVIGLI E POSATE ANCHE MONOUSO) - 702" u="1"/>
        <s v="CAESP - Fornitura mediante noleggio operativo sistema ecoendoscopia digestiva - 922" u="1"/>
        <s v="CAESP - Sistema per prelievo sottocutaneo - 922" u="1"/>
        <s v="CAESP - CARTE TERMICHE PER ELETTRODIAGNOSTICA - 717" u="1"/>
        <s v="CAESP - TELEFONI FISSI PER NUOVA SEDE VIALE MONZA - 991" u="1"/>
        <s v="CAESP - Fornitura reagenti per Sequenziatore DNA mod. MiSeq System - 923" u="1"/>
        <s v="CAESP - Fornitura di materiale di elettrochirurgia (PIASTRE VALLEYLAB- LIGASURE E GYRUS)  IN ARCA - 707" u="1"/>
        <s v="CAESP - DISPOSITIVI PER ORTOPEDIA E TRAUMATOLOGIA A CARATTERE DI UNICITA' (STRYKER, MIDA OSPEDALIERA, ORTHO FIX ETC) - 925" u="1"/>
        <s v="CAESP - PROTESI PER APPARATO UROGENITALE - 703" u="1"/>
        <s v="CAESP - Sistema di prelievo sottovuoto - 703" u="1"/>
        <s v="CAESP - Sistema per la determinazione automatica delle sostanze d'abuso nelle urine - 702" u="1"/>
        <s v="CAESP - SERVIZIO DI SUPPORTO PSICOLOGICO AGLI OPERATORI DELL'EMERGENZA 1 - 991" u="1"/>
        <s v="CAESP - fornitura di set per cvc, aghi per anestesia, aghi speciali per biopsia (capofila Varese) - 705" u="1"/>
        <s v="CAESP - MATERIALI D'USO PER TRATTAMENTI DIALITICI PERITONEALI AUTOMATIZZATI (CAPD)  E APD CON RELATIVE APPARECCHIATURE IN COMODATO D'USO PAZIENTI GIA' IN TRATTAMENTO - 703" u="1"/>
        <s v="CAESP - Manutenzione Acceleratori Clinac - 701" u="1"/>
        <s v="CAESP - Servizio archiviazione atti sanitari e clinici - 701" u="1"/>
        <s v="CAESP - dispositivi per misurazione diuresi oraria con sacche urina e sacche urina a circuito chiuso - 701" u="1"/>
        <s v="CAESP - Manutenzione Microscopi ottici da laboratorio, microscopi operatori, laser chirurgico, biometro ottico - 701" u="1"/>
        <s v="CAESP - Servizio archiviazione atti sanitari e clinici - 702" u="1"/>
        <s v="CAESP - Servizio di telefonia fissa  - CONSIP - 707" u="1"/>
        <s v="CAESP - Fornitura di farmaci - tutti gli atc - ARCA - 707" u="1"/>
        <s v="CAESP - Separatori cellulari e kit per procedure di aferesi terapeutica e produttiva - 701" u="1"/>
        <s v="CAESP - Adesione all’esito della procedura aperta esperita dall’Azienda Ospedaliera Spedali Civili di Brescia per i contratti di fornitura di procedure per dialisi per la S.C. Nefrologia per un  - 701" u="1"/>
        <s v="CAESP - FORNITURA DI REAGENTI NECESSARI PER: RICERCA DI MUTAZIONE, MACRO DELEZIONI/DUPLICAZIONI (CNV) NEL GENE CFTR UTILIZZANDO TECNOLOGIA NEXT GENERATION SEQUENCING - 925" u="1"/>
        <s v="CAESP - LINAC - 922" u="1"/>
        <s v="CAESP - Fornitura generatori radiofrequenza - 922" u="1"/>
        <s v="CAESP - Carta termica per attrezzature sanitarie - 708" u="1"/>
        <s v="CAESP - DERRATE ALIMENTARI - 705" u="1"/>
        <s v="CAESP - Alcoli e materie prime - 703" u="1"/>
        <s v="CAESP - FORNITURA DI MATERIALE DI CONSUMO PER EMODINAMICA - 707" u="1"/>
        <s v="CAESP - fornitura xilolo (xilene) per Anatomia Patologica - 707" u="1"/>
        <s v="CAESP - SERVIZIO DI SUPPORTO PSICOLOGICO AGLI OPERATORI DELL'EMERGENZA 2 - 991" u="1"/>
        <s v="CAESP - MATERIALE DI MEDICAZIONE GENERALE - 703" u="1"/>
        <s v="CAESP - DIPOSITIVI MEDICI MONOUSO PER INIETTORE MEZZI DI CONTRASTO - 923" u="1"/>
        <s v="CAESP - SERVICE SISTEMA VIGILEO (APPARECCHIATURA IN NOLEGGIO  E CONSUMABILI) - 707" u="1"/>
        <s v="CAESP - CARTE TERMICHE PER ELETTRODIAGNOSTICA - 925" u="1"/>
        <s v="CAESP - DISPOSITIVI E PROTESI PER EMODINAMICA - 925" u="1"/>
        <s v="CAESP - ACQUISTO PDL E SERVER PER CALL CENTER VIA ROSELLINI - 991" u="1"/>
        <s v="CAESP - Servizio di reception, controllo accessi, centralino, vigilanza armata, trasporto valori - 923" u="1"/>
        <s v="CAESP - kit paziente per il sistema di erogazione del mezzo di contrasto ACIST, occorrente alla S.C. di cardiologia 1- Emodinamica - 701" u="1"/>
        <s v="CAESP - FARMACI HCV EXVIERA e VIEKIRAX - 702" u="1"/>
        <s v="CAESP - SERVIZIO DI ASSISTENZA E MANUTENZIONE DELL'APPLICATIVO DI PRONTO SOCCORSO - 706" u="1"/>
        <s v="CAESP - aggiudicazione, a seguito di procedura negoziata esclusiva, del contratto biennale di fornitura di valvole  percutanee CORE VALVE REVALVING SYSTEM e DIRECT FLOW, per la S.C. Emodinamica. - 701" u="1"/>
        <s v="CAESP - Dispositivi per medicazioni speciali - 704" u="1"/>
        <s v="CAESP - locazione fotocopiatori - 701" u="1"/>
        <s v="CAESP - Materiale di consumo per sterilizzatrici e lavaendoscopi - 701" u="1"/>
        <s v="CAESP - SERVIZIO DI GESTIONE RISCHIO LEGIONELLA - 706" u="1"/>
        <s v="CAESP - TRAPANI ED AGHI PER INFUSIONE INTRAOSSEA - 708" u="1"/>
        <s v="CAESP - Convenzione per l'espletamento del servizio di accoglienza degli utenti e front office presso il presidio di Villa Marelli - 701" u="1"/>
        <s v="CAESP - ASSICURAZIONE INCENDIO - 991" u="1"/>
        <s v="CAESP - GARA PHT 2 - 708" u="1"/>
        <s v="CAESP - FORNITURA MINI SETS oculistica - 705" u="1"/>
        <s v="CAESP - sostituzione endoscopi ch toracica - 701" u="1"/>
        <s v="CAESP - fornitura di un sistema automatico &quot;Immunocap&quot; per l'esecuzione di test allergici e di autoimmunità - 925" u="1"/>
        <s v="CAESP - Sistema di prelievo sottovuoto - 701" u="1"/>
        <s v="CAESP - Abbonamento a sintalexpert omnia - 708" u="1"/>
        <s v="CAESP - FORNITURA ANTISETTICI E DISINFETTANTI - 702" u="1"/>
        <s v="CAESP - FORNITURA ANTISETTIVI E DISINFETTANTI - 702" u="1"/>
        <s v="CAESP - SERVIZIO RACCOLTA RIFIUTI INGOMBRANTI - 702" u="1"/>
        <s v="CAESP - Noleggio e manutenzione lavaendoscopi Soluscope e armadi ventilati - 701" u="1"/>
        <s v="CAESP - Concessione distributori automatici di alimenti e bevande - 922" u="1"/>
        <s v="CAESP - SERVIZIO DI RACCOLTA, STOCCAGGIO TEMPORANEO TRASPORTO SMALTIMENTO E/O RECUPERO DEI RIFIUTI SPECIALI PERICOLOSI E NON - 925" u="1"/>
        <s v="CAESP - fornitura di costum pack e set ivt per oculistica - ARCA - 707" u="1"/>
        <s v="CAESP - Service di emodinamica radiologia interventistica cardiologia pediatrica - 702" u="1"/>
        <s v="CAESP - N. 8 Tavoli operatori - 708" u="1"/>
        <s v="CAESP - SIERI DI CONTROLLO PER IMMUNOLOGIA E BIOLOGIA MOLECOLARE - 705" u="1"/>
        <s v="CAESP - servizio di ospedalizzazione domiciliare e cure palliative oncologiche - 703" u="1"/>
        <s v="CAESP - prevenzione e cura delle lesioni da pressione (letti e materassi antidecubito) - 701" u="1"/>
        <s v="CAESP - CATETERI VARI - 703" u="1"/>
        <s v="CAESP - dispositivi medico diagnostici in vitro e strumentazione in locazione per l’estrazione del DNA occorrenti alle SS.CC. Analisi Chimico Cliniche e Microbiologia e Servizio di Immunoematolo - 701" u="1"/>
        <s v="CAESP - DISPOSITIVI MEDICI PER PAZIENTI TRACHEOSTOMIZZATI E LARINGECTOMIZZATI - 708" u="1"/>
        <s v="CAESP - SISTEMA DIAGNOSTICO PER DOSAGGIO DI AUTOANTICORPI IN IMMUNO FLUORESCENZA A BLOTTING PER LABORATORIO ANALISI - 705" u="1"/>
        <s v="CAESP - SERVIZIO DI GESTIONE RISCHIO LEGIONELLA - 707" u="1"/>
        <s v="CAESP - Materiale di consumo per sistema Vigileo - 923" u="1"/>
        <s v="CAESP - Leasing operativo di un tomografo computerizzato a 128 strati - 922" u="1"/>
        <s v="CAESP - ACQUISIZIONE E MANUTENZIONE SW 112 - 991" u="1"/>
        <s v="CAESP - fornitura xilolo (xilene) per Anatomia Patologica - 705" u="1"/>
        <s v="CAESP - SERVIZIO DI PULIZIA DI PALAZZO UFFICI - 925" u="1"/>
        <s v="CAESP - sistema di automazione per preparazione e purificazione di amplificazioni e sequenze - 701" u="1"/>
        <s v="CAESP - SISTEMA AUTOMATICO DETERMINAZIONE VES - 706" u="1"/>
        <s v="CAESP - CONTRATTO DI MANUTENZIONE E ASSISTENZA SOFTWARE - DITTA SERVIZI INFORMATICI - 709" u="1"/>
        <s v="CAESP - CONTRATTO DI MANUTENZIONE E ASSISTENZA SOFTWARE - DITTA NOEMALIFE - 709" u="1"/>
        <s v="CAESP - FORNITURA IN SERVICE DI DUE PROCESSATORI AUTOMATICI A CIRCUITO CHIUSO PER CAMPIONI ISTOLOGICI - 703" u="1"/>
        <s v="CAESP - ACQUISTO MODULO SCREENING MG SUITE ESTENSA - 706" u="1"/>
        <s v="CAESP - Somministrazione di lavoro: OSS, personale infermieristico, personale amministrativo, operatori tecnici - 701" u="1"/>
        <s v="CAESP - Somministrazione di lavoro: OSS, presonale infermieristico, personale amministrativo, operatori tecnici - 701" u="1"/>
        <s v="CAESP - Deflussori e regolatori di flusso - 708" u="1"/>
        <s v="CAESP - Somministrazione di lavoro: OSS, presonale infermieristico, personale amministrativo, operatori tecnici - 702" u="1"/>
        <s v="CAESP - Servizio portierato Amadeolab - 922" u="1"/>
        <s v="CAESP - DISPOSITIVI DIAGNOTICI IN VITRO - 925" u="1"/>
        <s v="CAESP - FORNITURA DI MATERIALE DEDICATO ALL'UTILIZZO DI INIETTORI TAC ULRICH - 315" u="1"/>
        <s v="CAESP - FORNITURA REAGENTI CATENE LIBERE KAPPA E LAMBDA - 703" u="1"/>
        <s v="CAESP - Servizio di  verifica e manutenzione degli impianti elevatori - 706" u="1"/>
        <s v="CAESP - Somministrazione di lavoro: OSS, presonale infermieristico, personale amministrativo, operatori tecnici - 704" u="1"/>
        <s v="CAESP - acquisizione lucas PS - 701" u="1"/>
        <s v="CAESP - DISPOSITIVI MEDICI PER  NEUROCHIRURGIA - esclusivi - 702" u="1"/>
        <s v="CAESP - FORNITURA DI MANUFATTI ORTODONTICI E PROTESI ODONTOIATRICHE - 708" u="1"/>
        <s v="CAESP - Service di emodinamica radiologia interventistica cardiologia pediatrica - 701" u="1"/>
        <s v="CAESP - NOLEGGIO FULL SERVICE DI APPARECCHI CARDIOMONITOR RESPIRATORI - 708" u="1"/>
        <s v="CAESP - cateteri vari e accessori - 701" u="1"/>
        <s v="CAESP - Manutenzione Processatori - 701" u="1"/>
        <s v="CAESP - concessione del servizio di ristoro presso il P.O.di Bollate - 706" u="1"/>
        <s v="CAESP - Medicazioni varie - 708" u="1"/>
        <s v="CAESP - PROTESI FONATORIE - 708" u="1"/>
        <s v="CAESP - Dispositivi medici per endoscopia - 708" u="1"/>
        <s v="CAESP - manutenzione dei gruppi statici di continuità - 708" u="1"/>
        <s v="CAESP - dispositivi monouso per videolaparoscopia - 701" u="1"/>
        <s v="CAESP - Servizio per la gestione aspetti medico legali dei sinistri - 923" u="1"/>
        <s v="CAESP - pannoloni per adulti e pannolini per bambini - 701" u="1"/>
        <s v="CAESP - AUSILI PER INCONTINENTI - 703" u="1"/>
        <s v="CAESP - Affidamento canoni e licenze web sense - 922" u="1"/>
        <s v="CAESP - Somministrazione di lavoro: OSS, presonale infermieristico, personale amministrativo, operatori tecnici - 708" u="1"/>
        <s v="CAESP - Acquisto n.1 irradiatore - 701" u="1"/>
        <s v="CAESP - acquisizione sostituzione radiologici portatili - 701" u="1"/>
        <s v="CAESP - Facoemulsificatore e materiale di consumo - 708" u="1"/>
        <s v="CAESP - fornitura xilolo (xilene) per Anatomia Patologica - 703" u="1"/>
        <s v="CAESP - ACQUISTO DI N. 2 AMBULANZE - 991" u="1"/>
        <s v="CAESP - FORNITURA IN &quot;FULL SERVICE&quot; DI SISTEMA ANALITICO PER ESAMI DI COAGULAZIONE SPECIALISTICA DI SECONDO LIVELLO E DEI RELATIVI CONSUMABILI, PER LO STUDIO DELL'AGGREGAZIONE PIASTRINICA - 705" u="1"/>
        <s v="CAESP - FORNITURA DI MANUFATTI ORTODONTICI E PROTESI ODONTOIATRICHE - 718" u="1"/>
        <s v="CAESP - SERVICE LITOTRITORE - 705" u="1"/>
        <s v="CAESP - fornitura in service di un sistema diagnostico per emocoltura - 716" u="1"/>
        <s v="CAESP - fornitura in service sistema per test qualitativo HPV DNA con sistema semiautomatico per laboratorio di microbiologia - 703" u="1"/>
        <s v="CAESP - MATERIALE PER CONVIVENZA IN GENERE (CASALINGHI - STOVIGLI E POSATE ANCHE MONOUSO) - 705" u="1"/>
        <s v="CAESP - MANUTENZIONE IMPIANTI TECNOLOGICI - 709" u="1"/>
        <s v="CAESP - SERVIZIO DI SICUREZZA INFORMATICA - 925" u="1"/>
        <s v="CAESP - SERVIZIO MANUTENZIONE APPARECCHIATURE VENTILOTERAPIA - 708" u="1"/>
        <s v="CAESP - ACQUISTO N. 2 VIDEOGASTROSCOPI PENTAX E N.1 VIDEOBRONCOSCOPIO PENTAX E N.1 ECOVIDEOBRONCOSCOPIO PENTAX - 706" u="1"/>
        <s v="CAESP - Servizio di manutenzione ordinaria e correttiva dei produttori di biossido di cloro e fornitura di reagenti - 708" u="1"/>
        <s v="CAESP - Fornitura di materiale di consumo per assistenza motorizzata per artroscopia Storz - 706" u="1"/>
        <s v="CAESP - Servizio di trasporto sanitario semplice e sanitario di pazienti e di materiali biologici vari - 705" u="1"/>
        <s v="CAESP - Elettrodi e placche multifunzione m/uso adulti e pediatrici per defibrillatori - 708" u="1"/>
        <s v="CAESP - AGHI PER RADIOFREQUENZA - 706" u="1"/>
        <s v="CAESP - Servizio di tesoreria - 704" u="1"/>
        <s v="CAESP - MANICHINI FORMAZIONE - 991" u="1"/>
        <s v="CAESP - Materiale di consumo per  lavaendoscopi MEDIVATORS - 701" u="1"/>
        <s v="CAESP - COPERTURA ASSICURATIVA RCT-O - 703" u="1"/>
        <s v="CAESP - Materiale di consumo per  lavaendoscopi MEDIVATORS - 702" u="1"/>
        <s v="CAESP - ASSISTENZA E MANUTENZIONE INFRASTRUTTURA IMPIANTO BEDSIDE - 706" u="1"/>
        <s v="CAESP - FARMACI VARI PHT1 - 708" u="1"/>
        <s v="CAESP - fornitura dispositivi medici  per radiologia interventistica - 702" u="1"/>
        <s v="CAESP - ASSISTENZA E MANUTENZIONE ENDOSCOPIA FLESSIBILE DITTA OLYMPUS - 925" u="1"/>
        <s v="CAESP - fornitura dispositivi dedicati a separatore cellulare Haemonetics e service per separatore cellulare - 703" u="1"/>
        <s v="CAESP - Dispositivi suturatrici - 704" u="1"/>
        <s v="CAESP - SISTEMA DIAGNOSTICO CRIPTOR PER ANALISI B TEST - 702" u="1"/>
        <s v="CAESP - SERVIZIO ASSICURATIVO PER LE POLIZZE INERENTI INFORTUNI CATEGORIE DIVERSE, MULTIRISCHI, VEICOLI DIPENDENTI, E RESPONSABILITA' CIVILE AUTO - AUTO RISCHI DIVERSI- MULTIRISCHI - 706" u="1"/>
        <s v="CAESP - fornitura in service di sistema per esami di  emoglobina glIcata - 706" u="1"/>
        <s v="CAESP - AUTOMEZZI AZIENDALI ACQUISTO DI FUEL CARD - 706" u="1"/>
        <s v="CAESP - Servizio di controllo del processo di ricondizionamento dei dispositivi medici riutilizzabili e sterilizzabili in uso presso l'Azienda Ospedaliera - 701" u="1"/>
        <s v="CAESP - suture chirurgiche per la S.C. Chirurgia Generale e Trapianti - 701" u="1"/>
        <s v="CAESP - alimenti sostitutivi del latte materno - 708" u="1"/>
        <s v="CAESP - SISTEMA PER LA FORNITURA IN &quot;FULL SERVICE&quot; DI SISTEMA ANALITICO PER ESAMI DI COAGULAZIONE SPECIALISTICA DI SECONDO LIVELLO E DEI RELATIVI CONSUMABILI, PER L'ESECUZIONE DEL TEST DI GENERA - 705" u="1"/>
        <s v="CAESP - fornitura xilolo (xilene) per Anatomia Patologica - 701" u="1"/>
        <s v="CAESP - Manutenzione full risk Centro Medicina Iperbarica - 701" u="1"/>
        <s v="CAESP - SOLUZIONI DI AMINOACIDI - 706" u="1"/>
        <s v="CAESP - SISTEMA DIAGNOSTICO CRIPTOR PER ANALISI B TEST - 706" u="1"/>
        <s v="CAESP - SERVICE SISTEMA VIGILEO (APPARECCHIATURA IN NOLEGGIO  E CONSUMABILI) - 701" u="1"/>
        <s v="CAESP - Servizio gestione PET/TC - 702" u="1"/>
        <s v="CAESP - SERVICE MONITORAGGIO  E DEFIBRILLAZIONE - 991" u="1"/>
        <s v="CAESP - Materiale di consumo per  lavaendoscopi MEDIVATORS - 706" u="1"/>
        <s v="CAESP - locazione dei sistemi di pressione negativa per il trattamento delle ferite difficili - 701" u="1"/>
        <s v="CAESP - MATERIALE PER CONVIVENZA IN GENERE (CASALINGHI - STOVIGLI E POSATE ANCHE MONOUSO) - 706" u="1"/>
        <s v="CAESP - FORNITURA SOFTWARE SALE OPERATORIE INTEGRATE - 706" u="1"/>
        <s v="CAESP - FORNITURA DI SISTEMI PER DIALISI PERITONEALE - 705" u="1"/>
        <s v="CAESP - Materiale di consumo per  lavaendoscopi MEDIVATORS - 707" u="1"/>
        <s v="CAESP - Fornitura di materiale di consumo per assistenza motorizzata per artroscopia Storz - 708" u="1"/>
        <s v="CAESP - DETERSIVI E DETERGENTI - 703" u="1"/>
        <s v="CAESP - Fornitura materiale TNT - 922" u="1"/>
        <s v="CAESP - Servizio di manutezione software sistema amm.vo contabile - 706" u="1"/>
        <s v="CAESP - Fornitura materiale plastico per laboratori DOSMM - 922" u="1"/>
        <s v="CAESP - VALVULOTOMI AUTOESPANDIBILI - 705" u="1"/>
        <s v="CAESP - LENTI INTRAOCULARI - 706" u="1"/>
        <s v="CAESP - Servizio di posta celere aziendale - 708" u="1"/>
        <s v="CAESP - Tac 128 strati - 922" u="1"/>
        <s v="CAESP - fornitura in service di sistema per esami di  emoglobina glIcata - 702" u="1"/>
        <s v="CAESP - SERVIZIO ANTICENDIO ELIPORTI BRESSO E CAIOLO E COMO - 991" u="1"/>
        <s v="CAESP - Materiale di consumo per sterilizzatrici e lavaendoscopi - 702" u="1"/>
        <s v="CAESP - acquisizione eco radiologia - 701" u="1"/>
        <s v="CAESP - MATERIALE PER CONVIVENZA IN GENERE (CASALINGHI - STOVIGLI E POSATE ANCHE MONOUSO) - 707" u="1"/>
        <s v="CAESP - contratto per la gestione del servizio di ristorazione presso la struttura esterna di Villa Marelli - 701" u="1"/>
        <s v="CAESP - Fornitura triennale di cateteri PICC e Midline - 703" u="1"/>
        <s v="CAESP - concessione del servizio di gestione del bar interno e rivendita giornali Ospedale Fatebenefratelli - 703" u="1"/>
        <s v="CAESP - Sistema di prelievo sottovuoto - 925" u="1"/>
        <s v="CAESP - MANUTENZONE SW DATAPROCESSING - 991" u="1"/>
        <s v="CAESP - Affidamento fornitura di dispositivi per Neurochirurgia - 923" u="1"/>
        <s v="CAESP - FARMACO ECULIZUMAB - 925" u="1"/>
        <s v="CAESP - FARMACO EMODERIVATO WILFACTIN - 708" u="1"/>
        <s v="CAESP -  DISPOSITIVI PER INTERVENTI SULLA COLONNA VERTEBRALE - 705" u="1"/>
        <s v="CAESP - SERVIZIO DI RINNOVO DELLA CERTIFICAZIONE UNI EN ISO 9001:2008 DELLE UU.OO./SERVIZI DELL’AO - 706" u="1"/>
        <s v="CAESP - SISTEMI PER DIALISI PERITONEALE (MULTILOTTO) - 706" u="1"/>
        <s v="CAESP - Sistema Clean CK Trak - 922" u="1"/>
        <s v="CAESP - Servizio di ritiro valori - 707" u="1"/>
        <s v="CAESP - ASSISTENZA E MANUTENZIONE PER SISTEMA DI NEURONAVIGAZIONE CON LA DITTA BRAINLAB - 925" u="1"/>
        <s v="CAESP - MATERIALE IN VISCOELASTICA - 706" u="1"/>
        <s v="CAESP - contratto inerente le attività di carattere riabilitativo psichiatriche per il reinserimento sociale di pazienti psichiatrici ospitati in residenze leggere accreditate lotti 1 e 2 - 701" u="1"/>
        <s v="CAESP - guanti medicali - 1 - 701" u="1"/>
        <s v="CAESP - MANUTENZIONE CUCINE - 705" u="1"/>
        <s v="CAESP - POTENZIAMENTO SISTEMI SERVER - 925" u="1"/>
        <s v="CAESP - fornitura in service di un sistema automatico per estrazione di DNA/RNA - 701" u="1"/>
        <s v="CAESP - BIOSIMILARE INFLIXIMAB - 925" u="1"/>
        <s v="CAESP - Manutenzione O-Arm, trapani per neurochirurgia - 701" u="1"/>
        <s v="CAESP - Servizio di posta celere aziendale - 707" u="1"/>
        <s v="CAESP - Braccialetti identificativi paziente - 708" u="1"/>
        <s v="CAESP - Fuel card - 708" u="1"/>
        <s v="CAESP - Sistemi di monitoraggio multiparametrico - 708" u="1"/>
        <s v="CAESP - FORNITURA SERVICE ESAMI X AUTOIMMUNITA' E CELIACHIA  (lotto 1) e ALLERGOLOGIA (lotto 2) - 708" u="1"/>
        <s v="CAESP - PROTESI ORTOPEDICHE - 706" u="1"/>
        <s v="CAESP - SERVIZIO DI VIGILANZA NOTTURNA ISPETTIVA - 925" u="1"/>
        <s v="CAESP - full service sistema virologia molecolare - 922" u="1"/>
        <s v="CAESP - FORNITURA DI SUTURATRICI MECCANICHE E MATERIALE PER LAPAROSCOPIA - 705" u="1"/>
        <s v="CAESP - SERVIZIO DI SGOMBERO NEVE E SPARGIMENTO SALE - 709" u="1"/>
        <s v="CAESP - ACQUISTO TERMINALE CONTROLLO ACCESSI E TELECAMERE - MICROTEL SPA - 925" u="1"/>
        <s v="CAESP - Materiale  vario monouso per TNT non sterile - 923" u="1"/>
        <s v="CAESP - Manutenzione Sistema di rif per stereotassi e neuroradiochirurgia - 701" u="1"/>
        <s v="CAESP - FORNITURA IN OUTSOURCING DEI SERVIZI INFORMATIZZATI PER LA GESTIONE DELLE RISORSE UMANE - 709" u="1"/>
        <s v="CAESP - ADEGUAMENTI DI RETE - 706" u="1"/>
        <s v="CAESP - MATERIALE PER ECMO NEONATALE - 925" u="1"/>
        <s v="CAESP - SOFTWARE REFERTAZIONE VOCALE - 925" u="1"/>
        <s v="CAESP - Full service sistema di attività di virologia molecolare - 922" u="1"/>
        <s v="CAESP - TINTEGGIATURE ED AFFINI - 706" u="1"/>
        <s v="CAESP - MANUTENZIONE IMPIANTI ANTICENDIO - 925" u="1"/>
        <s v="CAESP - SOLUZIONI ENTERALI E PARENTERALI - 925" u="1"/>
        <s v="CAESP - ADESIONE GARA CONSIP BUONI CARBURANTE - 991" u="1"/>
        <s v="CAESP - set per endo-irrigazione in videolaparoscopia - 701" u="1"/>
        <s v="CAESP - FRIGORIFERI / CONGELATORI - 925" u="1"/>
        <s v="CAESP - STENT PER ANGIOPLASTICA RENALE - 705" u="1"/>
        <s v="CAESP - FORNITURA BIENNALE PELLICOLE X STAMPANTI LASER A SECCO DI PROD. CARESTREAM H. - 705" u="1"/>
        <s v="CAESP - Strumento per imaging preclinico in vivo - 922" u="1"/>
        <s v="CAESP - SERVICE SISTEMA PRESSIONE TOPICA NEGATIVA - 705" u="1"/>
        <s v="CAESP - FORNITURA TRIENNALE DI STOVIGLIE E MATERIALE VARIO PER CUCINA - 705" u="1"/>
        <s v="CAESP - Servizio di posta celere aziendale - 706" u="1"/>
        <s v="CAESP - ESPANSIONE DI 12.000  DISCHI, 300 GB AGGIUNTIVI PER SISTEMI SERVER - 925" u="1"/>
        <s v="CAESP - Dispositivi per endoscopia digestiva - 701" u="1"/>
        <s v="CAESP - OPERE EDILI - 709" u="1"/>
        <s v="CAESP - SISTEMI DIAGNOSTICI PER ESAMI DI VIROLOGIA - 706" u="1"/>
        <s v="CAESP - ASSISTENZA E MANUTENZIONE SU STAZIONE ROBOTICA PER FARMACI DITTA HEALTH ROBOTICS - 925" u="1"/>
        <s v="CAESP - Servizio di conduzione full service, manutenzione e assistenza dei sistemi informativi per la gestione e l’analisi dei flussi informativi – SW_x000d__x000a_Oracolo - 701" u="1"/>
        <s v="CAESP - Fornitura di capsule per gastroenterologia - 708" u="1"/>
        <s v="CAESP - Manutenzione Sistema polifunzionale per radiologia digitale (scadenza garanzia il 24/09/2018) - 701" u="1"/>
        <s v="CAESP - Intermediazione pubblicitaria campagna 5x1000 - 922" u="1"/>
        <s v="CAESP - Fornitura di materile di sterilizzazione FUORI ARCA - 709" u="1"/>
        <s v="CAESP - LICENZE ORACLE - 706" u="1"/>
        <s v="CAESP - MATERIALE PER CONVIVENZA IN GENERE (CASALINGHI - STOVIGLI E POSATE ANCHE MONOUSO) - 709" u="1"/>
        <s v="CAESP - Servizio di trasporto sanitario semplice e sanitario di pazienti e di materiali biologici vari - 706" u="1"/>
        <s v="CAESP - Copertura assicurativa polizza Kasko ed infortuni - 708" u="1"/>
        <s v="CAESP - NUTRIZIONE PARENTERALE DOMICILIARE - 706" u="1"/>
        <s v="CAESP - Sistemi per infusione endovenosa - 708" u="1"/>
        <s v="CAESP - Manutenzione Sistemi per radiografia digitale - 701" u="1"/>
        <s v="CAESP - POMPE IMPIANTABILI E NEUROSTIMOLATORI - 703" u="1"/>
        <s v="CAESP - FORNITURA MATERIALE DI STERILIZZAZIONE - 703" u="1"/>
        <s v="CAESP - assistenza tecnica e manutenzione delle apparecchiature di lavaferri chirugici, lava vetrerie e degli impianti di demineralizzazione a resina - 706" u="1"/>
        <s v="CAESP - FORNITURA DI MATERIALE DEDICATO ALL'UTILIZZO DI INIETTORI TAC ULRICH - 709" u="1"/>
        <s v="CAESP - RITIRO, TRASFERIMENTO NELLO STABILIMENTO DI LAVORAZIONE INDUSTRIALE DEL PLASMA E PLASMASAFE GARA SOVRAREGIONALE PER LOMBARDIA - PIEMONTE - SARDEGNA - 991" u="1"/>
        <s v="CAESP - SERVER PER PROGETTO RADIOLOGIA DOSIMETRIA - 925" u="1"/>
        <s v="CAESP - PROTESI GASTROESOFAGEE E INTESTINALI - 925" u="1"/>
        <s v="CAESP - fornitura di materiale di consumo odontoiatrico - 925" u="1"/>
        <s v="CAESP - SERVIZIO DI COPERTURA ASSICURATIVA RCT/O  IN ARCA - 707" u="1"/>
        <s v="CAESP - Dispositivi medici e materiale protesico per neurochirurgia - 703" u="1"/>
        <s v="CAESP - Mantenimento qualifica GMP per Cell Factory - Centro Trasfusionale - 925" u="1"/>
        <s v="CAESP - Manutenzione impianti di controllo accessi e di rilevazione fumo - 708" u="1"/>
        <s v="CAESP - GLOBAL SERVICE PER MANUTENZION APPARECCHIATURE MEDICO SCIENTIFICHE - 925" u="1"/>
        <s v="CAESP - SISTEMA DIAGNSOTICO PER LA DETERMINAZIONE DI ANTICORPI CON METODO IMMUNOMETRICO - 702" u="1"/>
        <s v="CAESP - FORNITURA DI STRUMENTAZIONE AUTOMATICA IN CHEMILUMINESCENZA E RELATIVI CONSUMABILI PER L'ESECUZIONE DI ESAMI SIEROIMMUNOLOGICI PER LA QUALIFICAZIONE BIOLOGICA DEGLI EMOCOMPONENTI DONATI - 705" u="1"/>
        <s v="CAESP - STAMPA RELAZIONI DI SOCCORSO - 991" u="1"/>
        <s v="CAESP - Servizio di posta celere aziendale - 705" u="1"/>
        <s v="CAESP - FORNITURA DI MATERIALE DI CONSUMO PER EMODINAMICA - 925" u="1"/>
        <s v="CAESP - fornitura xilolo (xilene) per Anatomia Patologica - 925" u="1"/>
        <s v="CAESP - FORNITURA DI PROTESI MAMMARIE E ESPANSORI TISSUTALI - 705" u="1"/>
        <s v="CAESP - Procedura per l'affidamento del Servizio di Cryomanagement (gestione, conservazione, movimentazione e tracciabilità dei contenitori criogenici) certificato GMP, remptizzazione allarmi e  - 923" u="1"/>
        <s v="CAESP - Sistema diagnostico per la determinazione quantitativa di HBV-DNA, CMV-DNA, EBV-DNA ed altro con metodo PCR Real Time in automazione - 702" u="1"/>
        <s v="CAESP - SERVIZIO OUTSOURCING Risorse Umane - 705" u="1"/>
        <s v="CAESP - FORNITURA SERVICE ESAMI X AUTOIMMUNITA' E CELIACHIA  (lotto 1) e ALLERGOLOGIA (lotto 2) - 704" u="1"/>
        <s v="CAESP - ACQUISTO FRIGORISCALDATORI PORTATILI PER LE NECESSITA' DEI MEZZI DI SOCCORSO - 991" u="1"/>
        <s v="CAESP - integrazione ecoendoscopi endoscopia digestiva - 701" u="1"/>
        <s v="CAESP - Servizio di trasporto sanitario semplice e sanitario di pazienti e di materiali biologici vari - 922" u="1"/>
        <s v="CAESP - FIBROSCOPI PER INTUBAZIONE - 706" u="1"/>
        <s v="CAESP - Fornitura di un sistema in service per sierologia e virologia - ARCA - 707" u="1"/>
        <s v="CAESP - RETI CHIRURGICHE (contenimento addominale/ernia/laparocele)  IN ARCA - 707" u="1"/>
        <s v="CAESP - FORNITURA DI SISTEMI E MEZZI PER OSTEOSINTESI - 709" u="1"/>
        <s v="CAESP - ACQUISTO TELEFONI AVAYA SIP MOD 1608 - 706" u="1"/>
        <s v="CAESP - FORNITURA DI UN SISTEMA DIAGNOSTICO PER LA DETERMINAZIONE DI FARMACI E SCREENING DI DROGHE D'ABUSO - 925" u="1"/>
        <s v="CAESP - FORNITURA DI DISPOSITIVI PER SCIALOENDOSCOPIA - 925" u="1"/>
        <s v="CAESP - MATERIALE PER I DIVERSI SERVIZI DI ENDOSCOPIA - 925" u="1"/>
        <s v="CAESP - CONTRATTI DI MANUTENZIONE E ASSISTENZA SOFTWARE - DITTA OSLO - 709" u="1"/>
        <s v="CAESP - FORNITURA DI MATERIALE DI CONSUMO PER APPARECCHIATURE PER AUTOTRASFUSIONE/EMORECUPERO  E POMPE CENTRIFUGHE ORIGINALI SORN - 702" u="1"/>
        <s v="CAESP - Ventilatori polmonari - 708" u="1"/>
        <s v="CAESP - Fornitura di carta in risme - ARCA - 707" u="1"/>
        <s v="CAESP - servizio di assistenza e manutenzione dell'applicativo di protocollo e gestione documentale - 706" u="1"/>
        <s v="CAESP - Fornitura di aghi speciali - 701" u="1"/>
        <s v="CAESP - CANCELLERIA - 703" u="1"/>
        <s v="CAESP - PROTESI VASCOLARI ESCLUSIVE - 705" u="1"/>
        <s v="CAESP - SERVIZIO DI DISINFESTAZIONE E DERATTIZZAZIONE - 706" u="1"/>
        <s v="CAESP - Contratto materiale consumo lavaendoscopi soluscope - 701" u="1"/>
        <s v="CAESP - NOLEGGIO TEMPORANEO DEFIBRILLATORI ESIGENZE URGENTI - 991" u="1"/>
        <s v="CAESP - dispositivi medico diagnostici in vitro per test di sierologia dell'infezione da HIV, HCV, HBV, Treponema ad uso diagnostico e ad uso di validazione di donatori di sangue di organi e/o t - 701" u="1"/>
        <s v="CAESP - Materiale di consumo per sterilizzatrici e lavaendoscopi - 703" u="1"/>
        <s v="CAESP - Servizio asportazione rifiuti AMSA - 925" u="1"/>
        <s v="CAESP - STENT BALLOON EXPANDIBLE PREMONTATI PER ANGIOPLASTICA ILIACA, OSTIALE DEI TSA E VISCERALI - 705" u="1"/>
        <s v="CAESP - MANUTENZIONE DI IMPIANTI ELETTRICI - 709" u="1"/>
        <s v="CAESP - materiale elettrico - 923" u="1"/>
        <s v="CAESP - materiale idraulico - 923" u="1"/>
        <s v="CAESP - sistema per identificazione batterica, occorrente al laboratorio di batteriologia della S.C. Microbiologia e Virologia - 701" u="1"/>
        <s v="CAESP - Servizio di manutenzione ed implementazione sito aziendale - 708" u="1"/>
        <s v="CAESP - FORNITURA KIT PER IMMUNOFISSAZIONE PER LABORATORI DI BIOCHIMICA - 702" u="1"/>
        <s v="CAESP - fornitura in service di sistema per l'esecuzione dosaggio delle catecolamine plasmatiche ed urinarie per laboratorio endocrinologia - 703" u="1"/>
        <s v="CAESP - fonritura di aghi, siringhe e tamponi - 703" u="1"/>
        <s v="CAESP - DISPOSITIVI MEDICI PER COLOSTOMIA E UROSTOMIA - 706" u="1"/>
        <s v="CAESP - Servizio di sgombero neve - 701" u="1"/>
        <s v="CAESP - SISTEMA DIAGNOSTICO PER AUTOIMMUNITA' - 925" u="1"/>
        <s v="CAESP - FORNITURA DI PRODOTTI PER PULIZIA - 709" u="1"/>
        <s v="CAESP - FORNITURA BIENNALE DI DISPOSITIVI MEDICI ESCLUSIVI X CHIRURGIA VASCOLARE - 705" u="1"/>
        <s v="CAESP - SOFTWARE GESTIONE ECG - 925" u="1"/>
        <s v="CAESP - Acquisto farmaci da grossista - 922" u="1"/>
        <s v="CAESP - SERVIZI DI ASSISTENZA ORDINARIA E SPECIALISTICA DEL SISTEMA INFORMATICO DI LABORTORIO ANALISI DITTA DEDALUS - 925" u="1"/>
        <s v="CAESP - SISTEMA DI RISCALDAMENTO LIQUIDI (SET MONOPAZIENTE + APPARECCHI) - 708" u="1"/>
        <s v="CAESP - Guanti medicali - 2 - 701" u="1"/>
        <s v="CAESP - Fornitura Gas naturale - 706" u="1"/>
        <s v="CAESP - SERVIZIO DI PULIZIA - 706" u="1"/>
        <s v="CAESP - DISPOSITIVI PER CHIRURGIA E GASTROENTEROLOGIA (ES. SONDE NASOGASTRICHE ETC) - 925" u="1"/>
        <s v="CAESP - TELEFONIA FISSA PROROGA 6 MESI - 706" u="1"/>
        <s v="CAESP - dispositivi per la chirurgia della grande obesita'  BENDAGGI GASTRICI REGOLABILI e aghi di Huber - 925" u="1"/>
        <s v="CAESP - SISTEMA AUTOMATICO DETERMINAZIONE VES - 708" u="1"/>
        <s v="CAESP - Servizio di manutenzione impianti di condizionamento autonomi tipo split-system - 708" u="1"/>
        <s v="CAESP - contratto di locazione e gestione di autoveicoli occorrenti all'azienda ospedaliera adesione alla convenzione consip - 701" u="1"/>
        <s v="CAESP - FORNITURA DI SISTEMI DI DIALISI PERITONEALE ED EXTRACORPOREA - 709" u="1"/>
        <s v="CAESP - Stent uretrali - 708" u="1"/>
        <s v="CAESP - MATERIALE PER CHIRURGIA MINIVASIVA - 925" u="1"/>
        <s v="CAESP - fornitura sistemi elastomerici - 703" u="1"/>
        <s v="CAESP - ACQUISTO N. 1 VIDEOPROCESSORE E N.2 VIDEODUODENOSCOPI FUJI - 706" u="1"/>
        <s v="CAESP - Procedura aperta per l'affidamento servizi di polizze assicurative - 703" u="1"/>
        <s v="CAESP - Sterrad macchina sterilizzazione - 922" u="1"/>
        <s v="CAESP - Fornitura di aghi speciali - 925" u="1"/>
        <s v="CAESP - CERTIFICAZIONE QUALITA' - 991" u="1"/>
        <s v="CAESP - RESIDENZIALITA' LEGGERA - 705" u="1"/>
        <s v="CAESP - RESIDENZIALITA' LEGGERA - 706" u="1"/>
        <s v="CAESP - RESIDENZIALITA' LEGGERA - 707" u="1"/>
        <s v="CAESP - Manutenzione delle apparecchiature del Centro di Riferimento Regionale per la Coltura di Epidermide Umana in Vitro e Banca per la Crioconservazione dei Tessuti - 701" u="1"/>
        <s v="CAESP - contratti quinquennali relativi ai servizi assicurativi: All Risk Property, Infortuni e Kasko - 701" u="1"/>
        <s v="CAESP - Tavolo operatorio - 922" u="1"/>
        <s v="CAESP - SERVIZI ASSICURATIVI - RC AUTO, RC PATRIMONIALE, INFORTUNI, ALL RISK - 709" u="1"/>
        <s v="CAESP - Servizio di trasporto sanitario semplice e sanitario di pazienti e di materiali biologici vari - 707" u="1"/>
        <s v="CAESP - SISTEMA PER IL MONITORAGGIO E LA VALIDAZIONE DEL PROCESSO DI CONGELAMENTO DELLE SACCHE DI PLASMA - 925" u="1"/>
        <s v="CAESP - Soluzioni infusionali - 701" u="1"/>
        <s v="CAESP - FORNITURA IN &quot;FULL SERVICE&quot; DI SISTEMA ANALITICO PER ESAMI DI COAGULAZIONE SPECIALISTICA DI SECONDO LIVELLO E DEI RELATIVI CONSUMABILI, PER LO STUDIO DELLE SINDROMI EMORRAGICHE CONGENITE - 705" u="1"/>
        <s v="CAESP - Fornitura sistema Port - 703" u="1"/>
        <s v="CAESP - Fornitura di elettrodi neurologici - 707" u="1"/>
        <s v="CAESP - FORNITURA DI UN SISTEMA DI CHIMICA CLINICA A CATENA - 724" u="1"/>
        <s v="CAESP - acquisizione wasp - 701" u="1"/>
        <s v="CAESP - Fornitura in full service per sistema analitico automatizzato per markers epatite sifilide citomegalovirus e dosaggio sirolimus - 922" u="1"/>
        <s v="CAESP - Servizio di vigilanza armata - 706" u="1"/>
        <s v="CAESP - Dispositivi per protezione individuale (dpi) - 702" u="1"/>
        <s v="CAESP - SACCHI IN MATERIALE VARIO - 702" u="1"/>
        <s v="CAESP - aggiornaento RM bs 3 tesla - 701" u="1"/>
        <s v="CAESP - fornitura dispositivi medici  per radiologia interventistica - 703" u="1"/>
        <s v="CAESP - VACCINI ALLERGENICI PER TERAPIA IPOSENSIBILIZZANTE SPECIFICA - 703" u="1"/>
        <s v="CAESP - Connettività aziendale - 922" u="1"/>
        <s v="CAESP - Fornitura di lenti intraoculari - ARCA - 707" u="1"/>
        <s v="CAESP - Manutenzione Risonanza Rossini - 701" u="1"/>
        <s v="CAESP - STENT AUTOESPANDIBILI PER ANGIOPLASTICA ILIACO FEMORALE - 705" u="1"/>
        <s v="CAESP - SERVIZIO DI PULIZIA - 705" u="1"/>
        <s v="CAESP - SISTEMA DIAGNOSTICO PER URINOCULTURA IN AUTOMAZIONE - 702" u="1"/>
        <s v="CAESP - Contratto per i servizi di estensione del sistema GTIS alle Unità Operative di Niguarda - 701" u="1"/>
        <s v="CAESP - Procedura per l'affidamento del contratto di fornitura di Kit diagnostici per encefalite autoimmune - 923" u="1"/>
        <s v="CAESP - Farmaco esclusivo Translarna - 923" u="1"/>
        <s v="CAESP - Servizio di posta celere aziendale - 701" u="1"/>
        <s v="CAESP - fornitura di manopole saponate e spazzolini a secco - 707" u="1"/>
        <s v="CAESP - Sistemi per infusione - 701" u="1"/>
        <s v="CAESP - Servizio di trasporto sanitario semplice e sanitario di pazienti e di materiali biologici vari - 923" u="1"/>
        <s v="CAESP - Full service attività virologia molecolare citalomegavirus - 922" u="1"/>
        <s v="CAESP - TRASLOCHI RADIO ALGIZ - 991" u="1"/>
        <s v="CAESP - MATERIALE PER DIVERSI SERVIZI DI ENDOSCOPIA DA GARA - 925" u="1"/>
        <s v="CAESP - SERVIZIO DI ASSISTENZA ORDINARIA SPECIALISTICA E SERVIZI AGGIUNTIVI PER IL SISTEMA INFORMATIVO AMMINISTRATIVO ERP - DITTA SANTER - 925" u="1"/>
        <s v="CAESP - FORNITURA DI STENT URETERALI - LOTTO 3 - 925" u="1"/>
        <s v="CAESP - FORNITURA DI PANNELLI ERITROCITARI ALTERNATIVI PER RICERCA ED IDENTIFICAZIONE DI ANTICORPI ANTI-ERITROCITI - 705" u="1"/>
        <s v="CAESP - Fornitura reganti DOSMM - 922" u="1"/>
        <s v="CAESP - ADESIONE CONVENZIONE CONSIP TELEFONIA MOBILE - 991" u="1"/>
        <s v="CAESP - Acquisto farmaci da grossista - 925" u="1"/>
        <s v="CAESP - SISTEMI ELASTOMERICI per infusione farmaci - 701" u="1"/>
        <s v="CAESP - Procedura aperta per l'affidamento servizi di polizze assicurative - 704" u="1"/>
        <s v="CAESP - Servizio attività culinarea - 922" u="1"/>
        <s v="CAESP - Abbonamenti a riviste periodiche per i servizi tecnici ed amministrativi - 708" u="1"/>
        <s v="CAESP - SISTEMI ELASTOMERICI per infusione farmaci - 704" u="1"/>
        <s v="CAESP - KIT IDENTIFICAZIONE DNA FETALE - 925" u="1"/>
        <s v="CAESP - dispositivi impiantabili per neuromodulazione sacrale - 701" u="1"/>
        <s v="CAESP - SISTEMI ELASTOMERICI per infusione farmaci - 706" u="1"/>
        <s v="CAESP - DISPOSITIVI PER IL MONITORAGGIO PRESSORIO ED EMODINAMICO INVASIVO - 922" u="1"/>
        <s v="CAESP - CANCELLERIA TRADIOZIONALE ED ECOLOGICA - 925" u="1"/>
        <s v="CAESP - ADESIONE CONVENZIONE CONSIP TELEFONIA FISSA - 991" u="1"/>
        <s v="CAESP - SISTEMA DIAGNOSTICO PER DOSAGGI SIERICI DI ANTICORPI CON METODICA DI FISSAZIONE DEL COMPLEMENTO - 706" u="1"/>
        <s v="CAESP - Manutenzione impianti speciali - 701" u="1"/>
        <s v="CAESP - GARA ELISOCCORSO REGIONE LOMBARDIA - 991" u="1"/>
        <s v="CAESP - PROTESI VASCOLARI - 925" u="1"/>
        <s v="CAESP - SISTEMI IMPIANTABILI PORTH-A-CATH PER TERAPIA INFUSIONALE VENOSA E ARTERIOSA - 925" u="1"/>
        <s v="CAESP - Service di un sistema di misurazione per il monitoraggio emodinamico e per l'ossigenazione in continuo - 707" u="1"/>
        <s v="CAESP - SERVIZIO VIGILANZA ARMATA - 708" u="1"/>
        <s v="CAESP - FORNITURA DI MEDICAZIONI SPECIALI - 709" u="1"/>
        <s v="CAESP - Materiale di consumo per sterilizzatrici e lavaendoscopi - 704" u="1"/>
        <s v="CAESP - DISPOSITIVI PER IL MONITORAGGIO PRESSORIO ED EMODINAMICO INVASIVO - 925" u="1"/>
        <s v="CAESP - DISPOSITIVI PER SERVOASSISTENZA RESPIRATORIA - 925" u="1"/>
        <s v="CAESP - Soluzioni infusionali e per irrigazione adesione gara ARCA Ed.2 - 701" u="1"/>
        <s v="CAESP - Servizio smaltimento Rifiuti Radioattivi - 922" u="1"/>
        <s v="CAESP - FORNITURA DI CONTENITORI PER LA GESTIONE IN SICUREZZA DEL CAMPIONE BIOTICO - 925" u="1"/>
        <s v="CAESP - SOLUZIONI INFUSIONALE - 925" u="1"/>
        <s v="CAESP - farmaci vari e farmaci PHT (ex gare ASL MI 2) - 703" u="1"/>
        <s v="CAESP - Fornitura frese e trapani per l'attività di neurochirurgia delle sale operatorie - 923" u="1"/>
        <s v="CAESP - STENT AUTOESPANDIBILI PER OCCLUSIONI DI ANEURISMI CEREBRALI - 705" u="1"/>
        <s v="CAESP - Dispositivi per protezione individuale (dpi) - 706" u="1"/>
        <s v="CAESP - FORNITURA IN SERVICE DI UNA TAC ULTIMA GENERAZIONE PER RADIOLOGIA FBF - 703" u="1"/>
        <s v="CAESP - fornitura di servizio per esecuzione della genotipizzazione pyrosequencing - 703" u="1"/>
        <s v="CAESP - SACCHI IN MATERIALE VARIO - 706" u="1"/>
        <s v="CAESP - Fornitura leasing operativo tomografo - 922" u="1"/>
        <s v="CAESP - Cateteri monitoraggio gittata cardiaca per monitor Vigilance - originali Edwards - 701" u="1"/>
        <s v="CAESP - Noleggio lavaendoscopi e relativo materiale di consumo (PARTE NOLEGGIO e manutenzione  e materiale di consumo) - 706" u="1"/>
        <s v="CAESP - Dispositivi per protezione individuale (dpi) - 922" u="1"/>
        <s v="CAESP - Assistenza e manutenzione sistemi elettromiografia ed elettroencefalografia, apparecchi per posizionamento neurostimolatori - 923" u="1"/>
        <s v="CAESP - FORNITURA DI SPIRALI CON FARMACO - 708" u="1"/>
        <s v="CAESP - ASSISTENZA SU VARIE APPARECCHIATURE RADIOLOGICHE CON LA DITTA GMS - 925" u="1"/>
        <s v="CAESP - Noleggio biennale di un Sistema BrainAmp MR plus 64 canali - 701" u="1"/>
        <s v="CAESP - Fornitura tre generatori Acquamantis - 922" u="1"/>
        <s v="CAESP - Gestione dell'infrastruttura di telecomunicazioni (NOC) - 701" u="1"/>
        <s v="CAESP - affidamento servizi assistenza tecnica specializzata di Grant Office - 923" u="1"/>
        <s v="CAESP - MATERIALE DI CONSUMO PER IL SISTEMA DI CHIRURGIA OSSEA ORIGINALE PIEZOSURGERY MEDICAL - 925" u="1"/>
        <s v="CAESP - ADESIONE CONVENZIONE CONSIP PERSONAL COMPUTER - 991" u="1"/>
        <s v="CAESP - sonde varie - 701" u="1"/>
        <s v="CAESP - Servizio di sorveglianza fisica della radioprotezione e controllo apparecchiature radiologiche - 706" u="1"/>
        <s v="CAESP - SISTEMA AUTOMATICO DETERMINAZIONE VES - 709" u="1"/>
        <s v="CAESP - sistema dali per ldl aferesi e apparecchiatura in service - 701" u="1"/>
        <s v="CAESP - Servizio di pulizia - 704" u="1"/>
        <s v="CAESP - FORNITURA DI STENT CORONARICI, VASCOLARI E URETERALI - 925" u="1"/>
        <s v="CAESP - Farmaco biologico Epoetina - 708" u="1"/>
        <s v="CAESP - Fornitura di lame monouso - 708" u="1"/>
        <s v="CAESP - KIT IN BIOLOGIA MOLECOLARE (INNOTRAIN PER LO SCREENING DELL'ANTIGENE VEL) - 925" u="1"/>
        <s v="CAESP - Fornitura sistemi diagnostici per la determinazione di parametri della coagulazione - 922" u="1"/>
        <s v="CAESP - fornitura di valvole aortiche espandibili SAPIEN ditta Edwards - 705" u="1"/>
        <s v="CAESP - FORNITURA DI PACEMAKERS E DEFIBRILLATORI - 925" u="1"/>
        <s v="CAESP - Manutenzione Sistemi CEC - 701" u="1"/>
        <s v="CAESP - Mezzi viscoelastici - 708" u="1"/>
        <s v="CAESP - MICROINFUSORI PER INSULINA E MATERIALE DI CONSUMO - 706" u="1"/>
        <s v="CAESP - BROKERAGGIO - 991" u="1"/>
        <s v="CAESP - Dispositivi per protezione individuale (dpi) - 708" u="1"/>
        <s v="CAESP - FARMACI BIOLOGICI - 925" u="1"/>
        <s v="CAESP - IMPIANTI COCLEARI - 705" u="1"/>
        <s v="CAESP - CONTRATTI DI MANUTENZIONE E ASSISTENZA SOFTWARE DITTA INFOLINE - MODULO AREA DEL PERSONALE - 709" u="1"/>
        <s v="CAESP - conto deposito matrix mandible - 705" u="1"/>
        <s v="CAESP - Modulo aggiuntivo per simulazione virtuale per risonanza - 922" u="1"/>
        <s v="CAESP - SERVICE MACERATORI - 705" u="1"/>
        <s v="CAESP - FORNITURA DI UN SISTEMA DIAGNOSTICO COMPLETO PER TESTI DI CITOFLUORIMETRIA - 709" u="1"/>
        <s v="CAESP - ACQUISTO BUONI BENZINA E GASOLIO - 925" u="1"/>
        <s v="CAESP - Manutenzione impianti videosorveglianza, speciali e del nuovo cge - 701" u="1"/>
        <s v="CAESP - FORNITURA DI UN SISTEMA DIAGNOSTICO PER LA DETERMINAZIONE DI FARMACI E SCREENING DI DROGHE D'ABUSO - 718" u="1"/>
        <s v="CAESP - FORNITURA TRIENNALE DI TAMPONI IN PROVETTA CON TERRENO DI TRASPORTO CARY BLAIR E DI UN SISTEMA DIAGNOSTICO PER MONITORAGGIO FARMACI IN TURBIDIMETRIA - 705" u="1"/>
        <s v="CAESP - SERVIZIO BROKERAGGIO - 705" u="1"/>
        <s v="CAESP - Articoli di ferramenta per i magazzini della S.C. Edile Impianti - 923" u="1"/>
        <s v="CAESP - Canone licenze disclaimer - 922" u="1"/>
        <s v="CAESP - ARREDI TECNICI PER SALE SIMULAZIONE CENTRO FORMAZIONE VIALE MONZA - 991" u="1"/>
        <s v="CAESP - Servizio gestione dei sinistri in ambito legale  e assistenza legale - 923" u="1"/>
        <s v="CAESP - Soluzioni infusionali e per irrigazione - 701" u="1"/>
        <s v="CAESP - DISPOSITIVI PER RACCOLTA CELLULE STAMINALI - 706" u="1"/>
        <s v="CAESP - DISPOSITIVI MEDICI PER UTENTI SUL TERRITORIO - 708" u="1"/>
        <s v="CAESP - Servizio di trasporto sanitario semplice e sanitario di pazienti e di materiali biologici vari - 708" u="1"/>
        <s v="CAESP - MATERIALE PER FISIOPATOLOGIA DIGESTIVA - 925" u="1"/>
        <s v="CAESP - ACQUISTO DI SERVIZI PER L'AGGIORNAMENTO TECNOLOGICO DELLE CENTRALI TELEFONICHE - 925" u="1"/>
        <s v="CAESP - STENT AUTOESPANDIBILE IN NITINOL PER ANGIOPLASTICA CAROTIDEA - 705" u="1"/>
        <s v="CAESP - Sistema informativo di gestione delle aree amministrativo-contabile e logistica NFS - 701" u="1"/>
        <s v="CAESP - Full service sistema resezione salina - 922" u="1"/>
        <s v="CAESP - AUSILI PER DISABILI - 708" u="1"/>
        <s v="CAESP - LAME MONOUSO PER MICROTOMO - 706" u="1"/>
        <s v="CAESP - DISPOSITIVI MEDICI PER ASSISTENZA RESPIRATORIA - 925" u="1"/>
        <s v="CAESP - FORNITURA DI UN SISTEMA PER ANALISI MOLECOLARE DELLE MUTAZIONI DEI FATTORI II E V DI LEIDEN (GENEXSPERT) - 701" u="1"/>
        <s v="CAESP - Servizio di manutenzione delle attrezzature tecnico economali - 705" u="1"/>
        <s v="CAESP - fornitura del reagente GENEQUALITY CARL MUTATION per Laboratorio Analisi - 705" u="1"/>
        <s v="CAESP - Sistemi analitici per l'esecuzione di test di coagulazione - 701" u="1"/>
        <s v="CAESP - Apparecchiature anatomia patologica - 701" u="1"/>
        <s v="CAESP - Manutenzione ETV e posta pneumatica - 701" u="1"/>
        <s v="CAESP - Servizio di manutenzione delle attrezzature tecnico economali - 707" u="1"/>
        <s v="CAESP - FORNITURA ALIMENTI PER NUTRIZIONE ARTIFICIALE ENTERALE DOMICILIARE - 708" u="1"/>
        <s v="CAESP - Acquisto lenzuolini - 708" u="1"/>
        <s v="CAESP - acquisizione angiografo  endoscopia digestiva - 701" u="1"/>
        <s v="CAESP - TRAPANI ED AGHI PER INFUSIONE INTRAOSSEA - 991" u="1"/>
        <s v="CAESP - ADESIONE SPC NUOVA CONVENZIONE PER TUTTO IL SISTEMA DI CONNETTIVITA' REGIONALE SISTEMA EMERGENZE E NUE - 991" u="1"/>
        <s v="CAESP - SERVIZIO DI VIGILANZA PER P.O. BUZZI E FATEBENEFRATELLI - 703" u="1"/>
        <s v="CAESP - FORNITURA IN NOLEGGIO DI SISTEMA BIOFIRE FILMARRAY E ACQUISTO DI MATERIALE DI CONSUMO - 724" u="1"/>
        <s v="CAESP - Farmaci - Specialità Olysio - 708" u="1"/>
        <s v="CAESP - KIT IN BIOLOGIA MOLECOLARE PER LE CONFERME DEL FENOTIPO RH E DELLA ZIGOSITA DELL'ANTIGENE D - 925" u="1"/>
        <s v="CAESP - FORNITURA DI SPIRALI - 708" u="1"/>
        <s v="CAESP - FARMACI DI IMPORTAZIONE - 925" u="1"/>
        <s v="CAESP - Servizio lavanolo - 923" u="1"/>
        <s v="CAESP - Servizio di facchinaggio interno ed esterno comprensivo di automezzi - 707" u="1"/>
        <s v="CAESP - noleggio strumentazione endoscopica - 703" u="1"/>
        <s v="CAESP - fornitura di manopole saponate e spazzolini a secco - 708" u="1"/>
        <s v="CAESP - fornitura triennale di dispositivi per nutrizione parenterale per apparecchiatura &quot;SIFRAMIX&quot; x Farmacia - 705" u="1"/>
        <s v="CAESP - farmaci HCV - 701" u="1"/>
        <s v="CAESP - servizio di gestione del Sistema Bibliotecario Biomedico Lombardo - 701" u="1"/>
        <s v="CAESP - Protesi gastroesofagee ed intestinali - 708" u="1"/>
        <s v="CAESP - fornitura di protesi endovascolari - 705" u="1"/>
        <s v="CAESP - ASSISTENZA E MANUTENZIONE VARIE STERILIZZATRICI DITTA GETINGE - 925" u="1"/>
        <s v="CAESP - Prodotti di carta per igiene personale, prodotti politenati e prodotti di carta diversi - 709" u="1"/>
        <s v="CAESP - FORNITURA DI GUANTI MONOUSO - 703" u="1"/>
        <s v="CAESP - Nutrizione enterale e pompe infusionali - 708" u="1"/>
        <s v="CAESP - ETICHETTE VARIE - 707" u="1"/>
        <s v="CAESP - Alcoli e materie prime - 705" u="1"/>
        <s v="CAESP - Noleggio lavaendoscopi e relativo materiale di consumo (PARTE NOLEGGIO e manutenzione  e materiale di consumo) - 703" u="1"/>
        <s v="CAESP - SISTEMA DIAGNOSTICO PER EMOCOLTURE ED ALTRI MATERIALI - 705" u="1"/>
        <s v="CAESP - Manutenzion applicativi santer - 922" u="1"/>
        <s v="CAESP - sistema analitico per la determinazione di marcatori di allergia con strumentazione in locazione - 701" u="1"/>
        <s v="CAESP - leasing videoprocessore - 922" u="1"/>
        <s v="CAESP - IMMOBILIZZATORI BACINO PER GRANDI TRAUMI NECESSARI AGLI MSA DI TUTTA LA REGIONE - 991" u="1"/>
        <s v="CAESP - SERVIZIO DI GESTIONE AUTOMATIZZATA DELLE PROCEDURE PER L’AMMINISTRAZIONE ECONOMICO/PREVIDENZIALE, LA RILEVAZIONE DELLE PRESENZE/ASSENZE E L’ELABORAZIONE DELLA TURNISTICA DEL PERSONALE DE - 925" u="1"/>
        <s v="CAESP - Servizio brokeraggio - 922" u="1"/>
        <s v="CAESP - Manutenzione videosorveglianza - 922" u="1"/>
        <s v="CAESP - STAMPA CARTELLINI TRIAGE MAXIEMERGENZA - 991" u="1"/>
        <s v="CAESP - TONER CARTUCCE E NASTRI PER STAMPANTI - 706" u="1"/>
        <s v="CAESP - FORNITURA SACCHE PER NUTRIZIONE PARENTERALE - 703" u="1"/>
        <s v="CAESP - NUTRIZIONE PARENTERALE DOMICIALIRE PER 3 PAZIENTI PARTICOLARI - 706" u="1"/>
        <s v="CAESP - Fornitura mediante noleggio Quantstudio - 922" u="1"/>
        <s v="CAESP - FORNITURA DI ALCOLI ETERI E MATERIE PRIME - 705" u="1"/>
        <s v="CAESP - dispositivi medico diagnostici in vitro per l'esecuzione di esami di microbiologia, per l'esecuzione di anticorpi anti-epatite E (HEV) IgG ed IgM, per la decontaminazione dei campioni di - 701" u="1"/>
        <s v="CAESP - materiale di consumo per trapano ad alta velocita' midas rex - 701" u="1"/>
        <s v="CAESP - TELFONIA MOBILE - 925" u="1"/>
        <s v="CAESP - Canoni di Noleggio sanitari (esclusa protesica) - 701" u="1"/>
        <s v="CAESP - FORNITURA DI UN SISTEMA PER LA SEMINA AUTOMATIZZATA DELLE PIASTRE - 925" u="1"/>
        <s v="CAESP - Prodotti di carta per igiene personale, prodotti politenati e prodotti di carta diversi - 719" u="1"/>
        <s v="CAESP - Fornitura di particelle embolizzanti - 922" u="1"/>
        <s v="CAESP - Prodotti di carta per igiene personale, prodotti politenati e prodotti di carta diversi - 707" u="1"/>
        <s v="CAESP - DIAGNOSTICHE SIEROLOGICHE VARIE CON SISTEMA MISTO IN CHEMILUMINESCENZA E IN IMMUNOENZIMATICA SU MICROPIASTRA IN AUTOMAZIONE - 705" u="1"/>
        <s v="CAESP - SERVIZIO A SUPPORTO DEI MEDICI DI CONTINUITA' ASSISTENZIALE - 705" u="1"/>
        <s v="CAESP - ETICHETTE VARIE - 706" u="1"/>
        <s v="CAESP - COLANGIOSCOPIO SPYGLASS - 925" u="1"/>
        <s v="CAESP - Kit Elisa per attività diagnostica (INNOTEST) - 923" u="1"/>
        <s v="CAESP - Elettrodi e placche multifunzione m/uso adulti e pediatrici per defibrillatori - 701" u="1"/>
        <s v="CAESP - AGGIORNAMENTO INFRASTRUTTURE HARDWARE - 925" u="1"/>
        <s v="CAESP - Elettrodi per monitoraggio ECG - EEG -EMG - 706" u="1"/>
        <s v="CAESP - ASSISTENZA SU VARIE AUTOCLAVI CON LA DITTA CISA SERVICE - 925" u="1"/>
        <s v="CAESP - farmaco Opdivo (principio attivo Nivolumab) - 703" u="1"/>
        <s v="CAESP - SISTEMA DIAGNOSTICO PER DOSAGGIO HCV-RNA, HBV-DNA E HIV-RNA NEL SIERO O PLASMA CON TECNICA DI BIOLOGIA MOLECOLARE REAL-TIME - APPARECCHIATURA A NOLEGGIO COMPRENSIVA DI ESTRATTORE E MATER - 705" u="1"/>
        <s v="CAESP - Dispositivi per oculistica  IN ARCA - 707" u="1"/>
        <s v="CAESP - Nuovo gestionale Anatomi Patologica - 922" u="1"/>
        <s v="CAESP - AGHI CANNULA A 1 E 2 VIE, AGHI SPINALI E TAPPI PER AGHI E CATETERI VENOSI CON PUNTO DI INIEZIONE, DI CHIUSURA, TIPO COMBI - 925" u="1"/>
        <s v="CAESP - sistemi di assistenza ventricolare da destinare alla S.C. di cardiochirurgia  - 701" u="1"/>
        <s v="CAESP - Servizio manutenzione ordinaria e strordinaria, sanificazione presidi antidecubito - 707" u="1"/>
        <s v="CAESP - fornitura filtri per prevenzione infezioni da legionella e altri agenti patogeni compresa assistenza e manutenzione - 702" u="1"/>
        <s v="CAESP - REVISORI DI BILANCIO - 925" u="1"/>
        <s v="CAESP - ACQUISTO ARREDI VARI D'UFFICIO PER ESIGENZE SEDE AREU - 991" u="1"/>
        <s v="CAESP - PALLONI RIANIMATORI ED ACCESSORI VARI - 925" u="1"/>
        <s v="CAESP - MATERIALI D'USO PER TRATTAMENTI DIALITICI PERITONEALI AUTOMATIZZATI (CAPD)  E APD CON RELATIVE APPARECCHIATURE IN COMODATO D'USO PAZIENTI GIA' IN TRATTAMENTO - 925" u="1"/>
        <s v="CAESP - Servizio di mantenimento, sorveglianza e rinnovo delle certificazioni dei sistemi qualità (SGQ) e ambientale (SGA) - 707" u="1"/>
        <s v="CAESP - FORNITURA DI ANOSCOPI E GEL LUBRIFICANTI - 709" u="1"/>
        <s v="CAESP - Servizio di assistenza e manutenzione apparecchiature radiologiche n° 1 tac Siemens, Somatom, 16-1gammacamera Siemens Ecamsignature-n°1tac Thosiba Cass 8000 - 706" u="1"/>
        <s v="CAESP - ACQUISTO IN UNICITA' DI APPARATI FINALIZZATI ALLA COPERTURA RADIOMOBILE - 925" u="1"/>
        <s v="CAESP - ADESIONE CONSIP PER COMPUTER PORTATILI - 991" u="1"/>
        <s v="CAESP - Dispositivi di protezione guanti uso sanitario - 704" u="1"/>
        <s v="CAESP - fornitura in service di sistema analitico per chimica clinica e immunometria  - 702" u="1"/>
        <s v="CAESP - fornitura filtri per prevenzione infezioni da legionella e altri agenti patogeni compresa assistenza e manutenzione - 703" u="1"/>
        <s v="CAESP - SISTEMA MONITORAGGIO - 925" u="1"/>
        <s v="CAESP - Prodotti di carta per igiene personale, prodotti politenati e prodotti di carta diversi - 717" u="1"/>
        <s v="CAESP - acquisizione sostituzione monitor CO DEA - 701" u="1"/>
        <s v="CAESP - Prodotti di carta per igiene personale, prodotti politenati e prodotti di carta diversi - 705" u="1"/>
        <s v="CAESP - TAPPETINI MAGNETICI MONOUSO PER IL POSIZIONAMENTO DI STRUMENTARIO CHIRURGICO IN SALA OPERATORIA - 705" u="1"/>
        <s v="CAESP - Noleggio fotocopiatrice x centro stampa - 708" u="1"/>
        <s v="CAESP - convenzione per l'attività di intermediazione linguistico culturale e di orientamento socio sanitario a favore di pazienti extracomunitari - 701" u="1"/>
        <s v="CAESP - Dispositivi medici per endoscopia digestiva - 701" u="1"/>
        <s v="CAESP - fornitura in service sistema per esecuzione esami microbiologia - 706" u="1"/>
        <s v="CAESP - Lettino a 6 gradi di libertà per Truebeam per completameno sistema Calypso - 922" u="1"/>
        <s v="CAESP - Servizio di tesoreria - 701" u="1"/>
        <s v="CAESP - Attività integrative destinate agli utenti dei CDD di Lainate e Rho (Pet Therapy e Ippoterapia) - 706" u="1"/>
        <s v="CAESP - FORNITURA TRIENNALE APPARATI DI DERIVAZIONE PER LA CHIRURGIA DEL SISTEMA LIQUORALE CRANIO-SPINALE - 705" u="1"/>
        <s v="CAESP - Fornitura corrente elettrica - 922" u="1"/>
        <s v="CAESP - FORNITURA DI MANUFATTI ORTODONTICI E PROTESI ODONTOIATRICHE - 709" u="1"/>
        <s v="CAESP - farmaci fuori gara Brescia - 701" u="1"/>
        <s v="CAESP - PROTESI ORTOPEDICHE E CEMENTO E MATERIALI E MEZZI PER OSTEOSINTESI OCCORRENTI AI REPARTI DI ORTOPEDIA E TRAUMATOLOGIA - 705" u="1"/>
        <s v="CAESP - DISPOSITIVI MEDICI PER PAZIENTI IN VENTILOTERAPIA DOMICILIARE TRACHEOSTOMIZZATI E LARINGOSTOMIZZATI - 706" u="1"/>
        <s v="CAESP - fornitura in service di sistema analitico per chimica clinica e immunometria  - 703" u="1"/>
        <s v="CAESP - MATERIALE PER CONVIVENZA IN GENERE (CASALINGHI - STOVIGLI E POSATE ANCHE MONOUSO) - 925" u="1"/>
        <s v="CAESP - DISTRIBUTORI AUTOMATICI DI BEVANDE - 706" u="1"/>
        <s v="CAESP - Manutenzione sistema esecuzione test Quantiferon - 922" u="1"/>
        <s v="CAESP - servizi copertura assicurativa rischi vari (infortuni categorie diversi, multirischi veicoli dipendententi (KASKO), all risks patrimomio - 703" u="1"/>
        <s v="CAESP - ACQUISTO LASER E FOTOCOAGULATORE LASER - 922" u="1"/>
        <s v="CAESP - Servzio raccolta e smaltimento rifiuti - 704" u="1"/>
        <s v="CAESP - FORNITURA PROTESI ORTOPEDICHE E PRODOTTI OSTEODINTESI - 702" u="1"/>
        <s v="CAESP - NOLEGGIO DISTRIBUTORI ACQUA MENSA - 702" u="1"/>
        <s v="CAESP - Servizio di facchinaggio interno ed esterno comprensivo di automezzi - 701" u="1"/>
        <s v="CAESP - deflussori e pompe per nutrizione parenterale ed enterale - 701" u="1"/>
        <s v="CAESP - FORNITURA TRIENNALE DI CATETERI VESCICALI (CAPOFILA COMO) - 705" u="1"/>
        <s v="CAESP - FORNITURA DI MANUFATTI ORTODONTICI E PROTESI ODONTOIATRICHE - 719" u="1"/>
        <s v="CAESP - fornitura di dispositivi medici vari &quot;esclusivi&quot; per Cardiochirurgi - 705" u="1"/>
        <s v="CAESP - Fornitura di fibre laser - 707" u="1"/>
        <s v="CAESP - Prodotti di carta per igiene personale, prodotti politenati e prodotti di carta diversi - 727" u="1"/>
        <s v="CAESP - LAME MONOUSO PER MICROTOMO - 922" u="1"/>
        <s v="CAESP - SERVIZIO DI TRASPORTO E TERMODISTRUZIONE RIFIUTI SANITARI - 709" u="1"/>
        <s v="CAESP - fornitura in service di sistema per esami di  emoglobina glIcata - 707" u="1"/>
        <s v="CAESP - Separatori cellulari e kit per procedure di aferesi terapeutica e produttiva  - 701" u="1"/>
        <s v="CAESP - Braccialetti identificativi paziente - 922" u="1"/>
        <s v="CAESP - Prodotti di carta per igiene personale, prodotti politenati e prodotti di carta diversi - 703" u="1"/>
        <s v="CAESP - AUSILI PER DISABILI - 706" u="1"/>
        <s v="CAESP - Dispositivi medici per endoscopia digestiva - 702" u="1"/>
        <s v="CAESP - acquisto materiale monouso maceratore - 922" u="1"/>
        <s v="CAESP - MATERIALE PER ELETTROSTIMOLAZIONE MIDOLLARE - 925" u="1"/>
        <s v="CAESP - ECOGRAFO - 925" u="1"/>
        <s v="CAESP - Servizio di raccolta, prelievo, trasporto e smaltimento/recupero di rifiuti sanitari pericolosi a rischio infettivo e chimico, di rifiuti sanitari non pericolosi e di rifiuti speciali pe - 923" u="1"/>
        <s v="CAESP - Apparecchiatura Biacore BC T 200 - 922" u="1"/>
        <s v="CAESP - Servizio di telefonia mobile  -  Consip - 707" u="1"/>
        <s v="CAESP - MATERIALE PROTESICO ACCESSORIO PER NEUROCHIRURGIA - 702" u="1"/>
        <s v="CAESP - FORNITURA DI SISTEMA LASER AMSgreenlight XPS - 718" u="1"/>
        <s v="CAESP - DETERSIVI E DETERGENTI - 705" u="1"/>
        <s v="CAESP - PROTESI PER INCONTINENZA PRO ACT - 706" u="1"/>
        <s v="CAESP - FARMACI HCV - 925" u="1"/>
        <s v="CAESP - elettrodi intracerebrali per stereo SEEG ed accessori occorrenti alla S.C. di chirurgia dell'epilessia - 701" u="1"/>
        <s v="CAESP - FORNITURA DI UN SISTEMA DIAGNOSTICO COMPLETO PER TESTI DI CITOFLUORIMETRIA - 922" u="1"/>
        <s v="CAESP - SERVIZIO RISTORAZIONE OSPEDALE MAGENTA - 705" u="1"/>
        <s v="CAESP - Materiale di consumo apparecchiature Clinimacs - 923" u="1"/>
        <s v="CAESP - PROCEDURA PER L'ASSEGNAZIONE DELLE POSTAZIONI 118 DI CARATTERE NON CONTINUATIVO ESTEMPORANEE - 991" u="1"/>
        <s v="CAESP - FORNITURA DI COLLE CHIRURGICHE ED EMOSTATICI DIVERSI - 701" u="1"/>
        <s v="CAESP - gara aggregata farmaci Brescia - 701" u="1"/>
        <s v="CAESP - gestione parcheggio esterno - 706" u="1"/>
        <s v="CAESP - fornitura in service di sistema analitico per chimica clinica e immunometria  - 706" u="1"/>
        <s v="CAESP - gestione parcheggio esterno - 707" u="1"/>
        <s v="CAESP - Sistema chirurgico Thunderbeat - 706" u="1"/>
        <s v="CAESP - SERVIZIO DI LAVANOLO RSA PERTINI - 706" u="1"/>
        <s v="CAESP - Fornitura di cancelleria tradizionle ed ecologica - CONSIP - 707" u="1"/>
        <s v="CAESP - MATERIALE DI CONSUMO PER SISTEMA DI PERFUSIONE RENALE - 925" u="1"/>
        <s v="CAESP - fornitura in service di sistema per esami di  emoglobina glIcata - 703" u="1"/>
        <s v="CAESP - SERVIZIO DI TESORERIA - 709" u="1"/>
        <s v="CAESP - DISPOSITIVI MEDICI PER ENDOSCOPIA DIGESTIVA - 703" u="1"/>
        <s v="CAESP - fornitura di sistema Mitraclip in esclusiva - 703" u="1"/>
        <s v="CAESP - Prodotti di carta per igiene personale, prodotti politenati e prodotti di carta diversi - 701" u="1"/>
        <s v="CAESP - Manutenzione ECG - 701" u="1"/>
        <s v="CAESP - Gara per la concessione degli spazi per la gestione di un bar - 701" u="1"/>
        <s v="CAESP - Fibroscan - 922" u="1"/>
        <s v="CAESP - fornitura in service di sistema analitico per chimica clinica e immunometria  - 707" u="1"/>
        <s v="CAESP - fornitura in service di un sistema &quot;Microscan&quot; per identificazione batterica ed antibiogramma - fibrosi cistica - 925" u="1"/>
        <s v="CAESP - MANUTENZIONE IMPIANTI ELETTRICI 1 - 706" u="1"/>
        <s v="CAESP - fornitura filtri per prevenzione infezioni da legionella e altri agenti patogeni compresa assistenza e manutenzione - 708" u="1"/>
        <s v="CAESP - Servizio di conduzione, manutenzione e assistenza deisistemi informativi installati presso il Dipartimento di Medicina di Laboratorio - 701" u="1"/>
        <s v="CAESP - MANUTENZIONE IMPIANTI ELETTRICI 2 - 706" u="1"/>
        <s v="CAESP - IMPIANTI COCLEARI PER UOC AUDIOLOGIA - 925" u="1"/>
        <s v="CAESP - Progetto ”Senza dimora e disagio psichico: dalla gestione in urgenza alla prevenzione dell’emergenza”  - 701" u="1"/>
        <s v="CAESP - Braccialetti identificativi paziente - 702" u="1"/>
        <s v="CAESP - FORNITURA SOFTWARE SISTEMA AMMINISTRATIVO CONTABILE - 706" u="1"/>
        <s v="CAESP - SOFTWARE &quot;LA MIA CITTA ADI INTERRAI HC&quot; PER SERVIZIO ADI - 708" u="1"/>
        <s v="CAESP - Manutenzione Microscopi operatori e processatori AP - Microscopio operatorio (scadenza garanzia 18/04/2018) - 701" u="1"/>
        <s v="CAESP - Noleggio stampante Xerox Solid Ink + materiale - 708" u="1"/>
        <s v="CAESP - ADESIONE CUP SOVRAZIENDALE - 706" u="1"/>
        <s v="CAESP - MATERIALE DI CONSUMO PER LABORATORIO - 703" u="1"/>
        <s v="CAESP - MANUTENZIONE SW BLSD - 991" u="1"/>
        <s v="CAESP - MATERIALE A CARATTERE DI UNICITA' PER UO MAXILLOFACCIALE - 925" u="1"/>
        <s v="CAESP - emostatici, sigillanti chirurgici e lubrificanti per uso medicale - 701" u="1"/>
        <s v="CAESP - ENDOPROTESI PER LA RIPARAZIONE ENDOVASCOLARI - 925" u="1"/>
        <s v="CAESP - Manutenzione Microscopi ottici da laboratorio - 701" u="1"/>
        <s v="CAESP - Materiale e manufatti per ortodonzia - 708" u="1"/>
        <s v="CAESP - Prodotti di carta per igiene personale, prodotti politenati e prodotti di carta diversi - 723" u="1"/>
        <s v="CAESP - FARMACO ORIGINATOR INFLIXIMAB - 925" u="1"/>
        <s v="CAESP - Affidamento fornitura di dispositivi per Neurochirurgia - 925" u="1"/>
        <s v="CAESP - Fornitura di materiale elettrico - 708" u="1"/>
        <s v="CAESP - servizio di dosimetria - 703" u="1"/>
        <s v="CAESP - SISTEMA DI VIDEO-SORVEGLIANZA DEL MAGAZZINO DI PESCHIERA - 925" u="1"/>
        <s v="CAESP - Sistema diagnostico in service per esami di immunoematologia con metodo di agglutinazione su colonna - 702" u="1"/>
        <s v="CAESP - Manutenzioni varie attività - 701" u="1"/>
        <s v="CAESP - FORNITURA DI UN SISTEMA DIAGNOSTICO COMPLETO PER TESTI DI CITOFLUORIMETRIA - 702" u="1"/>
        <s v="CAESP - AUSILI PER MOVIMENTAZIONE PAZIENTI (ES. SET TELI ALTO SCORRIMENTO E TAVOLI ALTO SCORRIMENTO) - 925" u="1"/>
        <s v="CAESP - Materiale di consumo per sterilizzatrici e lavaendoscopi - 922" u="1"/>
        <s v="CAESP - FORNITURA DI MATERIALE MONOUSO CON SERVICE DI OSSIMETRO CEREBRALE - 709" u="1"/>
        <s v="CAESP - FORNITURA IN ESCLUSIVA DI MATERIALE DI CONSUMO PER INIETTORI ACIST - 706" u="1"/>
        <s v="CAESP - Manutenzione Centrali monitoraggio, apt anestesia, ventilatori polmonati - 701" u="1"/>
        <s v="CAESP - ACQUSITO LICENZA MODULO GESTIONE TERRITORIALE - 706" u="1"/>
        <s v="CAESP - fornitura in service di un sistema automatico per estrazione di DNA/RNA - 925" u="1"/>
        <s v="CAESP - FORNITURA DI ESTRATTI ALLERGENICI PER TERAPIA IPOSENSIBILIZZANTE SPECIFICA - 705" u="1"/>
        <s v="CAESP - Servizio di posta celere aziendale - 923" u="1"/>
        <s v="CAESP - Convenzione Consip telefonia fissa e connettività  IP 4 - 923" u="1"/>
        <s v="CAESP - ACQUISIZIONE DI N. 2 AUTOMEDICHE ELETTRICHE SPERIMENTAZIONE RISPARMIO - 991" u="1"/>
        <s v="CAESP - fornitura filtri per prevenzione infezioni da legionella e altri agenti patogeni compresa assistenza e manutenzione - 923" u="1"/>
        <s v="CAESP - sostituzione TC radioterapia - 701" u="1"/>
        <s v="CAESP - MAGAZZINO AUSILI (SERVIZIO DI RICONDIZIONAMENTO E CONSEGNA AUSILI PROTESICI) - 706" u="1"/>
        <s v="CAESP - FORNITURA DI COLLE CHIRURGICHE ED EMOSTATICI DIVERSI - 702" u="1"/>
        <s v="CAESP - ELETTRODI MONOUSO PER ECG E MONITORAGGIO CARDIACO PEDIATRICI E NEONATALI originali ambu - 706" u="1"/>
        <s v="CAESP - Materiale di consumo odontoiatrico - 708" u="1"/>
        <s v="CAESP - Manutenzione Sale integrate - laser chirurgico Deka (scadenza garanzia 4/03/2018) - colonna week hospital (scadenza garanzia 23/09/2016) - 701" u="1"/>
        <s v="CAESP - SERVIZI CONDIVISI REGIONALI DISASTER RECOVERY - 925" u="1"/>
        <s v="CAESP - fornitura in service di sistema analitico per chimica clinica e immunometria  - 923" u="1"/>
        <s v="CAESP - Sistema chirurgico Thunderbeat - 702" u="1"/>
        <s v="CAESP - Fornitura in service sistema per esecuzione test Quantiferon TB Gold - 702" u="1"/>
        <s v="CAESP - Prodotti di carta per igiene personale, prodotti politenati e prodotti di carta diversi - 721" u="1"/>
        <s v="CAESP - Fornitura 3 strumenti Cusa e relativi kit monouso - 922" u="1"/>
        <s v="CAESP - Sistema diagnostico in service per esami di immunoematologia con metodo di agglutinazione su colonna - 703" u="1"/>
        <s v="CAESP - Conduzione, assistenza e manutenzione sistemi informativi CUP, Accettazione e gestione Libera Professione - 701" u="1"/>
        <s v="CAESP - SISTEMA DIAGNOSTICO DI TIPIZZAZIONE GENOMICA HLA, RICERCA ED IDENTIFICAZIONE ANTICORPI -HLA CON METODICA LUMINEX - 701" u="1"/>
        <s v="CAESP - SISTEMA PER LA CRIOCONSERVAZIONE - 925" u="1"/>
        <s v="CAESP - Sistemi per trattamenti di dialisi extracorporea e peritoneale - 708" u="1"/>
        <s v="CAESP - CONTRATTO DI MANUTENZIONE E ASSISTENZA SOFTWARE - DITTA SANTER - 709" u="1"/>
        <s v="CAESP - servizio di manutenzione dei gruppi statici di continuità (UPS) - 925" u="1"/>
        <s v="CAESP - FORNITURA DI POMPE PER LA SOMMINISTRAZIONE DI FARMACI INFUSIONALI - 709" u="1"/>
        <s v="CAESP - SOFTWARE DI PRONTO SOCCORSO - 706" u="1"/>
        <s v="CAESP - ECOGRAFO MULTIFUNZIONE DI FASCIA MEDIO ALTA - 925" u="1"/>
        <s v="CAESP - Dispositivi per apparecchiatura Sonosurg in regime di esclusività - 702" u="1"/>
        <s v="CAESP - DISINFETTANTI - 925" u="1"/>
        <s v="CAESP - Nuova piattaforma BackUp aziendale - 922" u="1"/>
        <s v="CAESP - Servizio di posta celere aziendale - 922" u="1"/>
        <s v="CAESP - Dispositivi per apparecchiatura Sonosurg in regime di esclusività - 703" u="1"/>
        <s v="CAESP - Servizio di manutenzione del verde - 701" u="1"/>
        <s v="CAESP - fornitura filtri per prevenzione infezioni da legionella e altri agenti patogeni compresa assistenza e manutenzione - 925" u="1"/>
        <s v="CAESP - Contratto triennale per la conduzione, assistenza e manutenzione del sistema protocollo informatico e gestione documentale - 701" u="1"/>
        <s v="CAESP - fornitura di capsule per grastoenterologia (capsule given) - 701" u="1"/>
      </sharedItems>
    </cacheField>
    <cacheField name="DESCRIZIONE e NOTE del FABBISOGNO" numFmtId="0">
      <sharedItems count="28">
        <s v="Gara non consorziata - 1° Trimestre 2017"/>
        <s v="Gara non consorziata - 3° Trimestre 2018"/>
        <s v="Gara non consorziata - 3° Trimestre 2017"/>
        <s v="Gara non consorziata - 1° Trimestre 2016"/>
        <s v="Gara non consorziata - 2° Trimestre 2018"/>
        <s v="Gara non consorziata - 4° Trimestre 2016"/>
        <s v="Gara non consorziata - 1° Trimestre 2018"/>
        <s v="Gara non consorziata - 3° Trimestre 2016"/>
        <s v="Gara non consorziata - 2° Trimestre 2016"/>
        <s v="Gara non consorziata - 2° Trimestre 2017"/>
        <s v="Gara consorziata - 4° Trimestre 2016"/>
        <s v="Gara non consorziata - 4° Trimestre 2017"/>
        <s v="Gara non consorziata - 4° Trimestre 2018"/>
        <s v="Gara consorziata - 1° Trimestre 2017"/>
        <s v="Gara consorziata - 1° Trimestre 2018"/>
        <s v="Gara consorziata - 2° Trimestre 2016"/>
        <s v="Gara consorziata - 2° Trimestre 2017"/>
        <s v="Gara consorziata - 3° Trimestre 2016"/>
        <s v="Gara consorziata - 4° Trimestre 2017"/>
        <s v="Gara consorziata - 3° Trimestre 2017"/>
        <s v="Gara consorziata - 3° Trimestre 2018"/>
        <s v="Gara consorziata - 2° Trimestre 2018"/>
        <s v="Gara consorziata - 4° Trimestre 2018"/>
        <s v="Gara consorziata - 1° Trimestre 2016"/>
        <s v="Gara non consorziata - 4° Trimestre 2015"/>
        <s v="Gara consorziata - 4° Trimestre 2015"/>
        <s v="Gara non consorziata - 2° Trimestre 2015"/>
        <s v="Gara consorziata - 2° Trimestre 2015"/>
      </sharedItems>
    </cacheField>
    <cacheField name="Ambito merceologico (*)" numFmtId="0">
      <sharedItems/>
    </cacheField>
    <cacheField name="CPV (*)" numFmtId="0">
      <sharedItems count="360">
        <s v="38434540-3"/>
        <s v="33190000-8"/>
        <s v="33141620-2"/>
        <s v="33184100-4"/>
        <s v="33141850-3"/>
        <s v="33100000-1"/>
        <s v="22200000-2"/>
        <s v="98300000-6"/>
        <s v="72320000-4"/>
        <s v="33692000-7"/>
        <s v="34114100-0"/>
        <s v="48517000-5"/>
        <s v="48000000-8"/>
        <s v="39150000-8"/>
        <s v="09120000-6"/>
        <s v="33151000-3"/>
        <s v="33111000-1"/>
        <s v="34144000-8"/>
        <s v="33168000-5"/>
        <s v="32571000-6"/>
        <s v="33680000-0"/>
        <s v="39711100-0"/>
        <s v="39370000-6"/>
        <s v="64212000-5"/>
        <s v="33760000-5"/>
        <s v="72212450-8"/>
        <s v="42996110-8"/>
        <s v="48180000-3"/>
        <s v="32323100-4"/>
        <s v="31643100-6"/>
        <s v="30213000-5"/>
        <s v="34351100-3"/>
        <s v="33162100-4"/>
        <s v="30200000-1"/>
        <s v="30121410-0"/>
        <s v="18931100-5"/>
        <s v="30236000-2"/>
        <s v="48900000-7"/>
        <s v="09132000-3"/>
        <s v="30213100-6"/>
        <s v="30199770-8"/>
        <s v="90910000-9"/>
        <s v="64210000-1"/>
        <s v="33690000-3"/>
        <s v="30199000-0"/>
        <s v="30163100-0"/>
        <s v="30144400-4"/>
        <s v="64200000-8"/>
        <s v="72500000-0"/>
        <s v="85143000-3"/>
        <s v="33169000-2"/>
        <s v="98390000-3"/>
        <s v="79713000-5"/>
        <s v="33184300-6"/>
        <s v="33141300-3"/>
        <s v="33141320-9"/>
        <s v="33140000-3"/>
        <s v="24322500-2"/>
        <s v="33692200-9"/>
        <s v="15880000-0"/>
        <s v="33696000-5"/>
        <s v="33631600-8"/>
        <s v="39130000-2"/>
        <s v="44316000-8"/>
        <s v="66519200-3"/>
        <s v="66515100-4"/>
        <s v="66515410-0"/>
        <s v="66516000-0"/>
        <s v="66513100-0"/>
        <s v="50422000-9"/>
        <s v="72315100-7"/>
        <s v="50421200-4"/>
        <s v="50421000-2"/>
        <s v="50412000-6"/>
        <s v="72600000-6"/>
        <s v="32580000-2"/>
        <s v="50312100-6"/>
        <s v="33191000-5"/>
        <s v="50334110-9"/>
        <s v="79632000-3"/>
        <s v="85100000-0"/>
        <s v="33141621-9"/>
        <s v="33196200-2"/>
        <s v="33771100-6"/>
        <s v="22455100-5"/>
        <s v="66518000-4"/>
        <s v="55510000-8"/>
        <s v="30192700-8"/>
        <s v="33141220-8"/>
        <s v="48219300-9"/>
        <s v="09344000-2"/>
        <s v="09133000-0"/>
        <s v="30197642-8"/>
        <s v="30197641-1"/>
        <s v="33172000-6"/>
        <s v="33141200-2"/>
        <s v="79132000-8"/>
        <s v="55410000-7"/>
        <s v="98351000-8"/>
        <s v="42933000-5"/>
        <s v="45259100-8"/>
        <s v="72000000-5"/>
        <s v="72315200-8"/>
        <s v="72514000-1"/>
        <s v="33130000-0"/>
        <s v="90513000-6"/>
        <s v="66510000-8"/>
        <s v="72150000-1"/>
        <s v="22810000-1"/>
        <s v="30125100-2"/>
        <s v="85111500-5"/>
        <s v="55321000-6"/>
        <s v="38341200-9"/>
        <s v="50410000-2"/>
        <s v="64215000-6"/>
        <s v="85140000-2"/>
        <s v="79530000-8"/>
        <s v="33141000-0"/>
        <s v="33182100-0"/>
        <s v="90921000-9"/>
        <s v="15000000-8"/>
        <s v="39143121-0"/>
        <s v="33124110-9"/>
        <s v="33141121-4"/>
        <s v="33123000-8"/>
        <s v="18424300-0"/>
        <s v="33158210-7"/>
        <s v="33696500-0"/>
        <s v="33170000-2"/>
        <s v="33160000-9"/>
        <s v="33122000-1"/>
        <s v="35113410-6"/>
        <s v="33171200-1"/>
        <s v="33141125-2"/>
        <s v="33141600-6"/>
        <s v="31711140-6"/>
        <s v="33141127-6"/>
        <s v="33184200-5"/>
        <s v="65310000-9"/>
        <s v="85145000-7"/>
        <s v="33662100-9"/>
        <s v="33600000-6"/>
        <s v="33651400-2"/>
        <s v="33693300-7"/>
        <s v="33610000-9"/>
        <s v="33181200-4"/>
        <s v="33162200-5"/>
        <s v="33194110-0"/>
        <s v="33141310-6"/>
        <s v="33692300-0"/>
        <s v="39360000-3"/>
        <s v="33141114-2"/>
        <s v="33692600-3"/>
        <s v="32354110-3"/>
        <s v="30192113-6"/>
        <s v="71314000-2"/>
        <s v="33141625-7"/>
        <s v="24950000-8"/>
        <s v="09130000-9"/>
        <s v="30197630-1"/>
        <s v="85150000-5"/>
        <s v="33124130-5"/>
        <s v="15800000-6"/>
        <s v="33141500-5"/>
        <s v="39715300-0"/>
        <s v="33141400-4"/>
        <s v="72267000-4"/>
        <s v="33185200-2"/>
        <s v="33694000-1"/>
        <s v="33141321-6"/>
        <s v="33721100-1"/>
        <s v="33731110-7"/>
        <s v="33700000-7"/>
        <s v="33138100-7"/>
        <s v="33171110-3"/>
        <s v="33162000-3"/>
        <s v="33141800-8"/>
        <s v="33184500-8"/>
        <s v="31230000-7"/>
        <s v="44410000-7"/>
        <s v="33183200-8"/>
        <s v="33182200-1"/>
        <s v="33111710-1"/>
        <s v="31400000-0"/>
        <s v="33194100-7"/>
        <s v="44423000-1"/>
        <s v="33184400-7"/>
        <s v="33141624-0"/>
        <s v="33182220-7"/>
        <s v="33183300-9"/>
        <s v="33692800-5"/>
        <s v="48461000-7"/>
        <s v="33692100-8"/>
        <s v="33741000-6"/>
        <s v="30234000-8"/>
        <s v="30125110-5"/>
        <s v="31122000-7"/>
        <s v="33192500-7"/>
        <s v="33159000-9"/>
        <s v="33790000-4"/>
        <s v="48463000-1"/>
        <s v="33111730-7"/>
        <s v="30199760-5"/>
        <s v="33651100-9"/>
        <s v="24100000-5"/>
        <s v="65210000-8"/>
        <s v="33696200-7"/>
        <s v="33171000-9"/>
        <s v="33181500-7"/>
        <s v="33198200-6"/>
        <s v="19520000-7"/>
        <s v="24612200-9"/>
        <s v="71900000-7"/>
        <s v="79810000-5"/>
        <s v="33184410-0"/>
        <s v="48450000-7"/>
        <s v="72268000-1"/>
        <s v="48440000-4"/>
        <s v="30192000-1"/>
        <s v="33141420-0"/>
        <s v="38624000-5"/>
        <s v="38437000-7"/>
        <s v="33161000-6"/>
        <s v="33141614-7"/>
        <s v="33186000-7"/>
        <s v="32551300-3"/>
        <s v="60424120-3"/>
        <s v="24111500-0"/>
        <s v="24321111-1"/>
        <s v="32510000-1"/>
        <s v="50720000-8"/>
        <s v="50332000-1"/>
        <s v="63110000-3"/>
        <s v="50530000-9"/>
        <s v="33141760-5"/>
        <s v="50750000-7"/>
        <s v="32323500-8"/>
        <s v="79540000-1"/>
        <s v="33194120-3"/>
        <s v="98310000-9"/>
        <s v="66114000-2"/>
        <s v="33192120-9"/>
        <s v="48516000-8"/>
        <s v="48771000-3"/>
        <s v="48611000-4"/>
        <s v="30120000-6"/>
        <s v="63122000-0"/>
        <s v="35112100-3"/>
        <s v="72267100-0"/>
        <s v="50400000-9"/>
        <s v="33191110-9"/>
        <s v="50882000-1"/>
        <s v="50000000-5"/>
        <s v="45259000-7"/>
        <s v="50112000-3"/>
        <s v="45262500-6"/>
        <s v="50710000-5"/>
        <s v="50700000-2"/>
        <s v="50413200-5"/>
        <s v="50711000-2"/>
        <s v="50712000-9"/>
        <s v="50532000-3"/>
        <s v="72514300-4"/>
        <s v="50420000-5"/>
        <s v="72200000-7"/>
        <s v="33182000-9"/>
        <s v="33131300-0"/>
        <s v="24455000-8"/>
        <s v="33793000-5"/>
        <s v="85111100-1"/>
        <s v="31681400-7"/>
        <s v="31711000-3"/>
        <s v="44115200-1"/>
        <s v="03100000-2"/>
        <s v="33181520-3"/>
        <s v="33000000-0"/>
        <s v="24111900-4"/>
        <s v="34100000-8"/>
        <s v="33195100-4"/>
        <s v="33124200-7"/>
        <s v="60170000-0"/>
        <s v="33193120-6"/>
        <s v="33115000-9"/>
        <s v="33153000-7"/>
        <s v="42912310-8"/>
        <s v="30121200-5"/>
        <s v="30121100-4"/>
        <s v="38433100-0"/>
        <s v="30100000-0"/>
        <s v="33191100-6"/>
        <s v="45422000-1"/>
        <s v="45442100-8"/>
        <s v="45450000-6"/>
        <s v="45262321-7"/>
        <s v="48822000-6"/>
        <s v="79624000-4"/>
        <s v="33192130-2"/>
        <s v="85111000-0"/>
        <s v="39222100-5"/>
        <s v="73300000-5"/>
        <s v="33696100-6"/>
        <s v="24111700-2"/>
        <s v="85300000-2"/>
        <s v="79212500-8"/>
        <s v="38431100-6"/>
        <s v="32422000-7"/>
        <s v="90510000-5"/>
        <s v="48820000-2"/>
        <s v="90524300-9"/>
        <s v="79714000-2"/>
        <s v="75251100-1"/>
        <s v="79995100-6"/>
        <s v="66518100-5"/>
        <s v="55300000-3"/>
        <s v="72252000-6"/>
        <s v="38527200-7"/>
        <s v="85310000-5"/>
        <s v="77400000-4"/>
        <s v="71356200-0"/>
        <s v="39143112-4"/>
        <s v="77211500-7"/>
        <s v="77310000-6"/>
        <s v="42512000-8"/>
        <s v="50800000-3"/>
        <s v="72212200-1"/>
        <s v="64112000-4"/>
        <s v="90919200-4"/>
        <s v="90900000-6"/>
        <s v="90524400-0"/>
        <s v="55130000-0"/>
        <s v="85312500-4"/>
        <s v="98133000-4"/>
        <s v="90620000-9"/>
        <s v="90721600-3"/>
        <s v="85121270-6"/>
        <s v="85121230-4"/>
        <s v="66600000-6"/>
        <s v="66110000-4"/>
        <s v="63100000-0"/>
        <s v="98341140-8"/>
        <s v="79100000-5"/>
        <s v="85111900-9"/>
        <s v="75122000-7"/>
        <s v="90524200-8"/>
        <s v="55511000-5"/>
        <s v="60130000-8"/>
        <s v="38544000-0"/>
        <s v="72611000-6"/>
        <s v="48444000-2"/>
        <s v="33194000-6"/>
        <s v="33696700-2"/>
        <s v="34946222-2"/>
        <s v="33128000-3"/>
        <s v="33621400-3"/>
        <s v="79620000-6"/>
        <s v="33141641-5"/>
        <s v="22458000-5"/>
        <s v="33141230-1"/>
        <s v="45442110-1"/>
        <s v="60424000-6"/>
      </sharedItems>
    </cacheField>
    <cacheField name="Descrizione CPV" numFmtId="0">
      <sharedItems count="355">
        <s v="Apparecchiature biomediche"/>
        <s v="Dispositivi e prodotti medici vari"/>
        <s v="Kit sanitari"/>
        <s v="Protesi chirurgiche"/>
        <s v="Prodotti per l'igiene della bocca"/>
        <s v="Apparecchiature mediche"/>
        <s v="Quotidiani, riviste specializzate, periodici e settimanali"/>
        <s v="Servizi vari"/>
        <s v="Servizi di banche dati"/>
        <s v="Soluzioni mediche"/>
        <s v="Autoveicoli di soccorso"/>
        <s v="Pacchetti software IT"/>
        <s v="-"/>
        <s v="Arredi ed attrezzature varie"/>
        <s v="Combustibili gassosi"/>
        <s v="Presidi ed apparecchi per radioterapia"/>
        <s v="Apparecchi radiologici"/>
        <s v="Autoveicoli per usi speciali"/>
        <s v="Apparecchi per endoscopia e endochirurgia"/>
        <s v="Infrastrutture per comunicazioni"/>
        <s v="Articoli di farmacia"/>
        <s v="Frigoriferi e congelatori"/>
        <s v="Impianti idrici"/>
        <s v="Servizi di telefonia mobili"/>
        <s v="Carta igienica, fazzoletti, asciugamani e tovaglioli"/>
        <s v="Servizi di programmazione di software di contabilizzazione del tempo o per le risorse umane"/>
        <s v="Maceratori per il trattamento di acque residue"/>
        <s v="Pacchetti software medici"/>
        <s v="Monitor a colori"/>
        <s v="Acceleratori lineari"/>
        <s v="Computer personali"/>
        <s v="Pneumatici per autoveicoli"/>
        <s v="Apparecchi per sala operatoria"/>
        <s v="Apparecchiature informatiche e forniture"/>
        <s v="Apparecchi fax-telefono"/>
        <s v="Zaini"/>
        <s v="Apparecchiatura informatica varia"/>
        <s v="Pacchetti software e sistemi informatici vari"/>
        <s v="Benzina"/>
        <s v="Computer portatili"/>
        <s v="Buoni pasto"/>
        <s v="Servizi di pulizia"/>
        <s v="Servizi telefonici e di trasmissione dati"/>
        <s v="Medicinali vari"/>
        <s v="Articoli di cancelleria ed altri articoli di carta"/>
        <s v="Carte per il rifornimento di carburante"/>
        <s v="Pedaggio automatico"/>
        <s v="Servizi di telecomunicazione"/>
        <s v="Servizi informatici"/>
        <s v="Servizi di ambulanza"/>
        <s v="Strumenti chirurgici"/>
        <s v="Altri servizi"/>
        <s v="Servizi di guardia"/>
        <s v="Protesi cardiache"/>
        <s v="Apparecchi per puntura e prelievo di sangue"/>
        <s v="Aghi per uso medico"/>
        <s v="Materiali medici"/>
        <s v="Alcol"/>
        <s v="Prodotti per alimentazione parenterale"/>
        <s v="Prodotti nutritivi speciali"/>
        <s v="Reagenti e mezzi di contrasto"/>
        <s v="Antisettici e disinfettanti"/>
        <s v="Mobili per uffici"/>
        <s v="Ferramenta"/>
        <s v="Servizi di assicurazione di impianti tecnici"/>
        <s v="Servizi di assicurazione contro gli incendi"/>
        <s v="Servizi di assicurazione contro le perdite finanziarie"/>
        <s v="Servizi di assicurazione di responsabilità civile"/>
        <s v="Servizi di assicurazione protezione legale"/>
        <s v="Servizi di riparazione e manutenzione di attrezzature chirurgiche"/>
        <s v="Servizi di assistenza per una rete di trasmissione dati"/>
        <s v="Servizi di riparazione e manutenzione di apparecchi per raggi X"/>
        <s v="Servizi di riparazione e manutenzione di attrezzature mediche"/>
        <s v="Servizi di riparazione e manutenzione di apparecchiature di collaudo"/>
        <s v="Servizi di consulenza e assistenza informatica"/>
        <s v="Apparecchiature per dati"/>
        <s v="Manutenzione e riparazione di calcolatori centrali"/>
        <s v="Apparecchi per la sterilizzazione, la disinfezione e l'igiene"/>
        <s v="Manutenzione di reti telefoniche"/>
        <s v="Servizi di formazione del personale"/>
        <s v="Servizi sanitari"/>
        <s v="Prodotti per l'incontinenza"/>
        <s v="Ausili per disabili"/>
        <s v="Assorbenti e tamponi igienici"/>
        <s v="Braccialetti di identità"/>
        <s v="Servizi di mediatori e agenti di assicurazione"/>
        <s v="Servizi di mensa"/>
        <s v="Cancelleria"/>
        <s v="Cannule"/>
        <s v="Pacchetti software di amministrazione"/>
        <s v="Radioisotopi"/>
        <s v="Gas di petrolio liquefatto (GPL)"/>
        <s v="Carta per fotocopie e carta xerografica"/>
        <s v="Carta termografica"/>
        <s v="Apparecchi per anestesia e rianimazione"/>
        <s v="Cateteri"/>
        <s v="Servizi di certificazione"/>
        <s v="Servizi di gestione bar"/>
        <s v="Servizi di gestione di parcheggi"/>
        <s v="Distributori automatici"/>
        <s v="Riparazione e manutenzione di impianti per il trattamento acque reflue"/>
        <s v="Servizi di gestione di reti di trasmissione dati"/>
        <s v="Servizi di gestione di attrezzature informatiche"/>
        <s v="Strumenti e dispositivi odontoiatrici e di sottospecialità"/>
        <s v="Servizi di trattamento e smaltimento di rifiuti urbani e domestici non pericolosi"/>
        <s v="Servizi assicurativi"/>
        <s v="Servizi di consulenza per verifiche di sistemi informatici e servizi di consulenza per attrezzature informatiche"/>
        <s v="Registri in carta o cartone"/>
        <s v="Cartucce di toner"/>
        <s v="Servizi ospedalieri di assistenza psichiatrica"/>
        <s v="Servizi di preparazione pasti"/>
        <s v="Dosimetri di radiazioni"/>
        <s v="Servizi di riparazione e manutenzione di apparecchiature di misurazione, collaudo e prova"/>
        <s v="Servizi telefonici IP"/>
        <s v="Vari servizi sanitari"/>
        <s v="Servizi di traduzione"/>
        <s v="Materiali medici non chimici di consumo monouso e materiale di consumo ematologico"/>
        <s v="Defibrillatore cardiaco"/>
        <s v="Servizi di disinfezione e disinfestazione"/>
        <s v="Guardaroba"/>
        <s v="Sistemi diagnostici"/>
        <s v="Suture chirurgiche"/>
        <s v="Apparecchi cardiovascolari"/>
        <s v="Guanti monouso"/>
        <s v="Stimolatori"/>
        <s v="Reattivi per laboratorio"/>
        <s v="Anestesia e rianimazione"/>
        <s v="Tecnica operatoria"/>
        <s v="Attrezzature per oftalmologia"/>
        <s v="Indumenti di protezione contro agenti chimici o biologici"/>
        <s v="Strumenti per rianimazione"/>
        <s v="Materiale per suture chirurgiche"/>
        <s v="Recipienti e sacche di raccolta, materiale di drenaggio"/>
        <s v="Elettrodi"/>
        <s v="Emostatici riassorbibili"/>
        <s v="Protesi vascolari"/>
        <s v="Erogazione di energia elettrica"/>
        <s v="Servizi prestati da laboratori medici"/>
        <s v="Prodotti oftalmologici"/>
        <s v="Prodotti farmaceutici"/>
        <s v="Antivirali per uso sistemico"/>
        <s v="Trattamenti per dipendenze"/>
        <s v="Medicinali per il tubo digestivo e il metabolismo"/>
        <s v="Filtri per dialisi"/>
        <s v="Strumenti per sala operatoria"/>
        <s v="Pompe per infusione"/>
        <s v="Siringhe"/>
        <s v="Alimenti enterali"/>
        <s v="Attrezzature di sigillatura"/>
        <s v="Garza per medicazione"/>
        <s v="Soluzioni galeniche"/>
        <s v="Pellicole radiografiche"/>
        <s v="Cartucce di inchiostro"/>
        <s v="Servizi energetici e affini"/>
        <s v="Materiale diagnostico"/>
        <s v="Prodotti chimici speciali"/>
        <s v="Petrolio e distillati"/>
        <s v="Carta da stampa"/>
        <s v="Servizi di imaging medicale"/>
        <s v="Presidi diagnostici"/>
        <s v="Prodotti alimentari vari"/>
        <s v="Materiale di consumo ematologico"/>
        <s v="Attrezzature per impianti idraulici"/>
        <s v="Tagliafilo e bisturi, guanti chirurgici"/>
        <s v="Servizi di manutenzione e riparazione di software"/>
        <s v="Impianti cocleari"/>
        <s v="Agenti diagnostici"/>
        <s v="Aghi per anestesia"/>
        <s v="Lame di rasoi"/>
        <s v="Lenti intraoculari"/>
        <s v="Prodotti per la cura personale"/>
        <s v="Dentiere"/>
        <s v="Maschere per anestesia"/>
        <s v="Apparecchi e strumenti per sala operatoria"/>
        <s v="Materiale di consumo odontoiatrico"/>
        <s v="Endoprotesi coronarie"/>
        <s v="Parti di apparecchiature per la distribuzione e il controllo dell'energia elettrica"/>
        <s v="Articoli per il bagno e la cucina"/>
        <s v="Protesi ortopediche"/>
        <s v="Apparecchi per stimolazione cardiaca"/>
        <s v="Presidi per angiografia"/>
        <s v="Accumulatori, pile e batterie primarie"/>
        <s v="Apparecchi e strumenti per infusione"/>
        <s v="Articoli vari"/>
        <s v="Protesi mammarie"/>
        <s v="Materiale di somministrazione"/>
        <s v="Valvole cardiache"/>
        <s v="Apparecchi per osteosintesi"/>
        <s v="Soluzioni per dialisi"/>
        <s v="Pacchetti software analitici o scientifici"/>
        <s v="Soluzioni infusionali"/>
        <s v="Prodotti per la cura delle mani"/>
        <s v="Supporti di memorizzazione"/>
        <s v="Toner per stampanti laser/apparecchi fax"/>
        <s v="Gruppi elettrogeni"/>
        <s v="Provette per test"/>
        <s v="Sistema di chimica clinica"/>
        <s v="Articoli di vetro per laboratorio, uso igienico o farmaceutico"/>
        <s v="Pacchetti software statistici"/>
        <s v="Presidi per angioplastica"/>
        <s v="Etichette"/>
        <s v="Antibatterici per uso sistemico"/>
        <s v="Gas"/>
        <s v="Erogazione di gas"/>
        <s v="Reattivi per l'analisi del sangue"/>
        <s v="Strumenti per anestesia e rianimazione"/>
        <s v="Materiale di consumo nefrologico"/>
        <s v="Sacchetti o involucri di carta per la sterilizzazione"/>
        <s v="Prodotti di plastica"/>
        <s v="TNT"/>
        <s v="Servizi di laboratorio"/>
        <s v="Servizi di stampa"/>
        <s v="Protesi mammarie interne"/>
        <s v="Pacchetti software di contabilizzazione del tempo o per le risorse umane"/>
        <s v="Servizi di fornitura di software"/>
        <s v="Pacchetti software di analisi finanziaria e contabilità"/>
        <s v="Materiale per ufficio"/>
        <s v="Guanti chirurgici"/>
        <s v="Ausili ottici"/>
        <s v="Pipette da laboratorio e accessori"/>
        <s v="Impianto di elettrochirurgia"/>
        <s v="Sacche per plasma"/>
        <s v="Impianto per la circolazione extracorporea"/>
        <s v="Cuffie telefoniche"/>
        <s v="Noleggio di elicotteri con equipaggio"/>
        <s v="Gas medici"/>
        <s v="Metano"/>
        <s v="Sistema di telecomunicazioni senza fili"/>
        <s v="Servizi di riparazione e manutenzione di riscaldamenti centrali"/>
        <s v="Servizi di manutenzione di infrastrutture per telecomunicazioni"/>
        <s v="Servizi di movimentazione e magazzinaggio"/>
        <s v="Servizi di riparazione e manutenzione di macchinari"/>
        <s v="Stecche"/>
        <s v="Servizi di manutenzione di ascensori"/>
        <s v="Sistema di videosorveglianza"/>
        <s v="Servizi di interpretariato"/>
        <s v="Forniture per infusione"/>
        <s v="Servizi di lavanderia e di lavaggio a secco"/>
        <s v="Servizi di leasing finanziario"/>
        <s v="Letti d'ospedale"/>
        <s v="Pacchetti software di scambio"/>
        <s v="Paccheti software generali"/>
        <s v="Pacchetti software per base dati"/>
        <s v="Fotocopiatrici e stampanti offset"/>
        <s v="Servizi di magazzino"/>
        <s v="Manichini per le esercitazioni di emergenza"/>
        <s v="Manutenzione di software di tecnologia dell'informazione"/>
        <s v="Servizi di riparazione e manutenzione di attrezzature mediche e di precisione"/>
        <s v="Autoclavi"/>
        <s v="Servizi di riparazione e manutenzione di attrezzature di ristorazione"/>
        <s v="Riparazione e manutenzione di impianti"/>
        <s v="Servizi di riparazione e manutenzione di automobili"/>
        <s v="Lavori edili e di muratura"/>
        <s v="Servizi di riparazione e manutenzione di impianti elettrici e meccanici di edifici"/>
        <s v="Servizi di riparazione e manutenzione di impianti di edifici"/>
        <s v="Servizi di riparazione e manutenzione di impianti antincendio"/>
        <s v="Servizi di riparazione e manutenzione di impianti elettrici di edifici"/>
        <s v="Servizi di riparazione e manutenzione di impianti meccanici di edifici"/>
        <s v="Servizi di riparazione e manutenzione di macchinari elettrici, apparecchiature e attrezzature connesse"/>
        <s v="Servizi di gestione di attrezzature informatiche per la manutenzione di sistemi informatici"/>
        <s v="Servizi di riparazione e manutenzione di attrezzature medico-chirurgiche"/>
        <s v="Programmazione di software e servizi di consulenza"/>
        <s v="Apparecchi per il sostegno delle funzioni cardiache"/>
        <s v="Materiale odontoiatrico monouso"/>
        <s v="Disinfettanti"/>
        <s v="Articoli di vetro per laboratorio"/>
        <s v="Servizi ospedalieri di chirurgia"/>
        <s v="Componenti elettrici"/>
        <s v="Materiale elettronico"/>
        <s v="Materiali per idraulica e per riscaldamento"/>
        <s v="Prodotti dell'agricoltura e dell'orticoltura"/>
        <s v="Materiale di consumo per dialisi renale"/>
        <s v="Ossigeno"/>
        <s v="Veicoli a motore"/>
        <s v="Monitor"/>
        <s v="Apparecchi per radiodiagnostica"/>
        <s v="Noleggio di veicoli per trasporto passeggeri con autista"/>
        <s v="Sedie a rotelle"/>
        <s v="Apparecchi per tomografia"/>
        <s v="Litotritore"/>
        <s v="Apparecchi di filtraggio dell'acqua"/>
        <s v="Fotocopiatrici"/>
        <s v="Spettrometri di massa"/>
        <s v="Macchine per ufficio, attrezzature e forniture, esclusi i computer, le stampanti e i mobili"/>
        <s v="Sterilizzatori"/>
        <s v="Carpenteria e falegnameria"/>
        <s v="Lavori di tinteggiatura"/>
        <s v="Altri lavori di completamento di edifici"/>
        <s v="Lavori di pavimentazione"/>
        <s v="Server per elaboratori"/>
        <s v="Servizi di fornitura di personale infermieristico"/>
        <s v="Letti motorizzati"/>
        <s v="Servizi ospedalieri"/>
        <s v="Articoli monouso per catering"/>
        <s v="Progettazione e realizzazione di ricerca e sviluppo"/>
        <s v="Reattivi per la determinazione dei gruppi sanguigni"/>
        <s v="Azoto"/>
        <s v="Servizi di assistenza sociale e servizi affini"/>
        <s v="Servizi di revisione dei conti"/>
        <s v="Rivelatori di gas"/>
        <s v="Componenti di rete"/>
        <s v="Trattamento e smaltimento dei rifiuti"/>
        <s v="Server"/>
        <s v="Servizi di smaltimento di rifiuti biologici"/>
        <s v="Servizi di sorveglianza"/>
        <s v="Servizi di lotta contro gli incendi"/>
        <s v="Servizi di archiviazione"/>
        <s v="Servizi di intermediazione assicurativa"/>
        <s v="Servizi di ristorazione e di distribuzione pasti"/>
        <s v="Servizi di archiviazione dati"/>
        <s v="Dosimetri"/>
        <s v="Servizi di assistenza sociale"/>
        <s v="Servizi zoologici"/>
        <s v="Servizi di assistenza tecnica"/>
        <s v="Materassi"/>
        <s v="Servizi di manutenzione alberi"/>
        <s v="Servizi di piantagione e manutenzione di zone verdi"/>
        <s v="Impianti di condizionamento dell'aria"/>
        <s v="Servizi di riparazione e manutenzione vari"/>
        <s v="Servizi di programmazione di software per reti, Internet e intranet"/>
        <s v="Servizi postali per la corrispondenza"/>
        <s v="Servizi di pulizia di uffici"/>
        <s v="Servizi di pulizia e disinfestazione"/>
        <s v="Raccolta, trasporto e smaltimento di rifiuti ospedalieri"/>
        <s v="Altri servizi alberghieri"/>
        <s v="Servizi di riabilitazione"/>
        <s v="Servizi prestati da organizzazioni associative di carattere sociale"/>
        <s v="Servizi di sgombero neve"/>
        <s v="Servizi di protezione dalle radiazioni"/>
        <s v="Servizi psichiatrici o psicologici"/>
        <s v="Servizi cardiologici o servizi specialistici polmonari"/>
        <s v="Servizi di tesoreria"/>
        <s v="Servizi bancari"/>
        <s v="Servizi di movimentazione, magazzinaggio e servizi affini"/>
        <s v="Servizi di vigilanza di edifici"/>
        <s v="Servizi giuridici"/>
        <s v="Servizi di dialisi ospedaliera"/>
        <s v="Servizi amministrativi in campo sanitario"/>
        <s v="Servizi di smaltimento di rifiuti ospedalieri"/>
        <s v="Servizi di mensa ed altri servizi di caffetteria per clientela ristretta"/>
        <s v="Servizi speciali di trasporto passeggeri su strada"/>
        <s v="Apparecchi rivelatori di droghe"/>
        <s v="Servizi di assistenza tecnica informatica"/>
        <s v="Sistema contabile"/>
        <s v="Apparecchi e strumenti per trasfusione e infusione"/>
        <s v="Reattivi urologici"/>
        <s v="Cuori"/>
        <s v="Laser medico per usi diversi dalla chirurgia"/>
        <s v="Sostituti ematici e soluzioni per perfusioni"/>
        <s v="Servizi di fornitura di personale, compreso personale temporaneo"/>
        <s v="Sonde"/>
        <s v="Stampati su ordinazione"/>
        <s v="Dilatatori"/>
        <s v="Lavori di tinteggiatura per edifici"/>
        <s v="Noleggio di mezzi di trasporto aerei con equipaggio"/>
      </sharedItems>
    </cacheField>
    <cacheField name="Categoria settore specifico" numFmtId="0">
      <sharedItems containsBlank="1"/>
    </cacheField>
    <cacheField name="Desc. Categoria settore specifico" numFmtId="0">
      <sharedItems/>
    </cacheField>
    <cacheField name="Riferimento cod. prod." numFmtId="0">
      <sharedItems containsNonDate="0" containsString="0" containsBlank="1"/>
    </cacheField>
    <cacheField name="Copertura tramite convenzione ARCA/Consip" numFmtId="0">
      <sharedItems/>
    </cacheField>
    <cacheField name="Riferimento voce di costo" numFmtId="0">
      <sharedItems containsNonDate="0" containsString="0" containsBlank="1"/>
    </cacheField>
    <cacheField name="Modalità di approvvigionamento nuovo contratto (*)" numFmtId="0">
      <sharedItems/>
    </cacheField>
    <cacheField name="Scadenza attuale contratto" numFmtId="164">
      <sharedItems containsDate="1" containsMixedTypes="1" minDate="2015-04-01T00:00:00" maxDate="2019-12-02T00:00:00"/>
    </cacheField>
    <cacheField name="Durata prevista nuovo contratto_x000a_in mesi" numFmtId="0">
      <sharedItems containsSemiMixedTypes="0" containsString="0" containsNumber="1" containsInteger="1" minValue="6" maxValue="96" count="10">
        <n v="12"/>
        <n v="48"/>
        <n v="36"/>
        <n v="24"/>
        <n v="72"/>
        <n v="60"/>
        <n v="96"/>
        <n v="84"/>
        <n v="6"/>
        <n v="18"/>
      </sharedItems>
    </cacheField>
    <cacheField name="Eventuale ripetizione in mesi nuovo contratto" numFmtId="0">
      <sharedItems containsNonDate="0" containsString="0" containsBlank="1"/>
    </cacheField>
    <cacheField name="Valore annuale fabbisogno (*)" numFmtId="166">
      <sharedItems containsSemiMixedTypes="0" containsString="0" containsNumber="1" minValue="0" maxValue="76370000"/>
    </cacheField>
    <cacheField name="Ente capofila" numFmtId="49">
      <sharedItems count="13">
        <s v="701"/>
        <s v="705"/>
        <s v="702"/>
        <s v="922"/>
        <s v="708"/>
        <s v="925"/>
        <s v="991"/>
        <s v="706"/>
        <s v="709"/>
        <s v="707"/>
        <s v="923"/>
        <s v="703"/>
        <s v="704"/>
      </sharedItems>
    </cacheField>
    <cacheField name="Enti_x000a_aggregati" numFmtId="165">
      <sharedItems count="28">
        <s v="701"/>
        <s v="705"/>
        <s v="702"/>
        <s v="922"/>
        <s v="708"/>
        <s v="925"/>
        <s v="991"/>
        <s v="706"/>
        <s v="709"/>
        <s v="707"/>
        <s v="923"/>
        <s v="704"/>
        <s v="716"/>
        <s v="717"/>
        <s v="924"/>
        <s v="703"/>
        <s v="711"/>
        <s v="715"/>
        <s v="727"/>
        <s v="710"/>
        <s v="712"/>
        <s v="713"/>
        <s v="718"/>
        <s v="719"/>
        <s v="315"/>
        <s v="724"/>
        <s v="721"/>
        <s v="72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20">
  <r>
    <x v="0"/>
    <x v="0"/>
    <s v="Forniture / servizi sanitari"/>
    <x v="0"/>
    <x v="0"/>
    <m/>
    <s v="-"/>
    <m/>
    <s v="No"/>
    <m/>
    <s v="Acquisto"/>
    <s v=""/>
    <x v="0"/>
    <m/>
    <n v="73200"/>
    <x v="0"/>
    <x v="0"/>
  </r>
  <r>
    <x v="1"/>
    <x v="1"/>
    <s v="Dispositivi medici"/>
    <x v="1"/>
    <x v="1"/>
    <s v="P90"/>
    <s v="DISPOSITIVI PROTESICI IMPIANTABILI - VARI"/>
    <m/>
    <s v="Si"/>
    <m/>
    <s v="Convenzione ARCA"/>
    <d v="2018-10-01T00:00:00"/>
    <x v="1"/>
    <m/>
    <n v="1120738.22"/>
    <x v="1"/>
    <x v="1"/>
  </r>
  <r>
    <x v="2"/>
    <x v="2"/>
    <s v="Dispositivi medici"/>
    <x v="2"/>
    <x v="2"/>
    <s v="K02"/>
    <s v="DISPOSITIVI PER ELETTROCHIRURGIA"/>
    <m/>
    <s v="No"/>
    <m/>
    <s v="Acquisto"/>
    <d v="2017-12-01T00:00:00"/>
    <x v="2"/>
    <m/>
    <n v="14580"/>
    <x v="2"/>
    <x v="2"/>
  </r>
  <r>
    <x v="3"/>
    <x v="3"/>
    <s v="Forniture / servizi sanitari"/>
    <x v="3"/>
    <x v="3"/>
    <m/>
    <s v="-"/>
    <m/>
    <s v="Si"/>
    <m/>
    <s v="Convenzione ARCA"/>
    <d v="2016-05-01T00:00:00"/>
    <x v="0"/>
    <m/>
    <n v="213699.55"/>
    <x v="1"/>
    <x v="1"/>
  </r>
  <r>
    <x v="4"/>
    <x v="0"/>
    <s v="Dispositivi medici"/>
    <x v="4"/>
    <x v="4"/>
    <s v="Q0399"/>
    <s v="DISPOSITIVI PER OTORINOLARINGOIATRIA - ALTRI"/>
    <m/>
    <s v="No"/>
    <m/>
    <s v="Acquisto"/>
    <s v=""/>
    <x v="2"/>
    <m/>
    <n v="1600"/>
    <x v="2"/>
    <x v="2"/>
  </r>
  <r>
    <x v="5"/>
    <x v="4"/>
    <s v="Dispositivi medici"/>
    <x v="5"/>
    <x v="5"/>
    <s v="V0899"/>
    <s v="ATTREZZATURE DI SUPPORTO ALL'ATTIVITA' SANITARIA - ALTRE"/>
    <m/>
    <s v="Si"/>
    <m/>
    <s v="Convenzione ARCA"/>
    <s v=""/>
    <x v="0"/>
    <m/>
    <n v="41000"/>
    <x v="3"/>
    <x v="3"/>
  </r>
  <r>
    <x v="6"/>
    <x v="2"/>
    <s v="Dispositivi medici"/>
    <x v="5"/>
    <x v="5"/>
    <s v="L12"/>
    <s v="STRUMENTARIO PLURIUSO PER CHIRURGIA MINI-INVASIVA"/>
    <m/>
    <s v="No"/>
    <m/>
    <s v="Acquisto"/>
    <s v=""/>
    <x v="0"/>
    <m/>
    <n v="61500"/>
    <x v="3"/>
    <x v="3"/>
  </r>
  <r>
    <x v="7"/>
    <x v="4"/>
    <s v="Dispositivi medici"/>
    <x v="5"/>
    <x v="5"/>
    <s v="V0899"/>
    <s v="ATTREZZATURE DI SUPPORTO ALL'ATTIVITA' SANITARIA - ALTRE"/>
    <m/>
    <s v="Si"/>
    <m/>
    <s v="Convenzione ARCA"/>
    <s v=""/>
    <x v="0"/>
    <m/>
    <n v="50000"/>
    <x v="3"/>
    <x v="3"/>
  </r>
  <r>
    <x v="8"/>
    <x v="5"/>
    <s v="Forniture / servizi"/>
    <x v="6"/>
    <x v="6"/>
    <m/>
    <s v="-"/>
    <m/>
    <s v="No"/>
    <m/>
    <s v="Acquisto"/>
    <d v="2016-12-01T00:00:00"/>
    <x v="0"/>
    <m/>
    <n v="1500"/>
    <x v="4"/>
    <x v="4"/>
  </r>
  <r>
    <x v="9"/>
    <x v="5"/>
    <s v="Forniture / servizi"/>
    <x v="7"/>
    <x v="7"/>
    <m/>
    <s v="-"/>
    <m/>
    <s v="No"/>
    <m/>
    <s v="Acquisto"/>
    <d v="2017-01-01T00:00:00"/>
    <x v="2"/>
    <m/>
    <n v="169000"/>
    <x v="5"/>
    <x v="5"/>
  </r>
  <r>
    <x v="10"/>
    <x v="5"/>
    <s v="Forniture / servizi"/>
    <x v="8"/>
    <x v="8"/>
    <m/>
    <s v="-"/>
    <m/>
    <s v="No"/>
    <m/>
    <s v="Acquisto"/>
    <d v="2016-12-01T00:00:00"/>
    <x v="0"/>
    <m/>
    <n v="800"/>
    <x v="4"/>
    <x v="4"/>
  </r>
  <r>
    <x v="11"/>
    <x v="6"/>
    <s v="Forniture / servizi sanitari"/>
    <x v="8"/>
    <x v="8"/>
    <m/>
    <s v="-"/>
    <m/>
    <s v="No"/>
    <m/>
    <s v="Noleggio"/>
    <d v="2017-12-01T00:00:00"/>
    <x v="1"/>
    <m/>
    <n v="36238.339999999997"/>
    <x v="0"/>
    <x v="0"/>
  </r>
  <r>
    <x v="12"/>
    <x v="3"/>
    <s v="Forniture / servizi sanitari"/>
    <x v="7"/>
    <x v="7"/>
    <m/>
    <s v="-"/>
    <m/>
    <s v="No"/>
    <m/>
    <s v="Acquisto"/>
    <d v="2016-03-01T00:00:00"/>
    <x v="3"/>
    <m/>
    <n v="18500"/>
    <x v="2"/>
    <x v="2"/>
  </r>
  <r>
    <x v="13"/>
    <x v="3"/>
    <s v="Forniture / servizi sanitari"/>
    <x v="9"/>
    <x v="9"/>
    <m/>
    <s v="-"/>
    <m/>
    <s v="No"/>
    <m/>
    <s v="Acquisto"/>
    <s v=""/>
    <x v="3"/>
    <m/>
    <n v="23750"/>
    <x v="5"/>
    <x v="5"/>
  </r>
  <r>
    <x v="14"/>
    <x v="0"/>
    <s v="Forniture / servizi sanitari"/>
    <x v="0"/>
    <x v="0"/>
    <m/>
    <s v="-"/>
    <m/>
    <s v="No"/>
    <m/>
    <s v="Acquisto"/>
    <s v=""/>
    <x v="0"/>
    <m/>
    <n v="1464000"/>
    <x v="0"/>
    <x v="0"/>
  </r>
  <r>
    <x v="15"/>
    <x v="5"/>
    <s v="Forniture / servizi sanitari"/>
    <x v="0"/>
    <x v="0"/>
    <m/>
    <s v="-"/>
    <m/>
    <s v="No"/>
    <m/>
    <s v="Acquisto"/>
    <s v=""/>
    <x v="0"/>
    <m/>
    <n v="85400"/>
    <x v="0"/>
    <x v="0"/>
  </r>
  <r>
    <x v="16"/>
    <x v="0"/>
    <s v="Forniture / servizi sanitari"/>
    <x v="0"/>
    <x v="0"/>
    <m/>
    <s v="-"/>
    <m/>
    <s v="No"/>
    <m/>
    <s v="Acquisto"/>
    <s v=""/>
    <x v="0"/>
    <m/>
    <n v="158600"/>
    <x v="0"/>
    <x v="0"/>
  </r>
  <r>
    <x v="17"/>
    <x v="5"/>
    <s v="Forniture / servizi sanitari"/>
    <x v="0"/>
    <x v="0"/>
    <m/>
    <s v="-"/>
    <m/>
    <s v="No"/>
    <m/>
    <s v="Acquisto"/>
    <s v=""/>
    <x v="0"/>
    <m/>
    <n v="200000"/>
    <x v="0"/>
    <x v="0"/>
  </r>
  <r>
    <x v="18"/>
    <x v="5"/>
    <s v="Forniture / servizi sanitari"/>
    <x v="0"/>
    <x v="0"/>
    <m/>
    <s v="-"/>
    <m/>
    <s v="No"/>
    <m/>
    <s v="Acquisto"/>
    <s v=""/>
    <x v="0"/>
    <m/>
    <n v="720000"/>
    <x v="0"/>
    <x v="0"/>
  </r>
  <r>
    <x v="19"/>
    <x v="5"/>
    <s v="Forniture / servizi sanitari"/>
    <x v="0"/>
    <x v="0"/>
    <m/>
    <s v="-"/>
    <m/>
    <s v="No"/>
    <m/>
    <s v="Acquisto"/>
    <s v=""/>
    <x v="0"/>
    <m/>
    <n v="80000"/>
    <x v="0"/>
    <x v="0"/>
  </r>
  <r>
    <x v="20"/>
    <x v="7"/>
    <s v="Forniture / servizi"/>
    <x v="10"/>
    <x v="10"/>
    <m/>
    <s v="-"/>
    <m/>
    <s v="No"/>
    <m/>
    <s v="Acquisto"/>
    <s v=""/>
    <x v="0"/>
    <m/>
    <n v="130000"/>
    <x v="6"/>
    <x v="6"/>
  </r>
  <r>
    <x v="21"/>
    <x v="5"/>
    <s v="Forniture / servizi sanitari"/>
    <x v="0"/>
    <x v="0"/>
    <m/>
    <s v="-"/>
    <m/>
    <s v="No"/>
    <m/>
    <s v="Acquisto"/>
    <s v=""/>
    <x v="0"/>
    <m/>
    <n v="97600"/>
    <x v="0"/>
    <x v="0"/>
  </r>
  <r>
    <x v="22"/>
    <x v="8"/>
    <s v="Forniture / servizi"/>
    <x v="11"/>
    <x v="11"/>
    <m/>
    <s v="-"/>
    <m/>
    <s v="No"/>
    <m/>
    <s v="Noleggio"/>
    <d v="2016-12-01T00:00:00"/>
    <x v="4"/>
    <m/>
    <n v="240000"/>
    <x v="6"/>
    <x v="6"/>
  </r>
  <r>
    <x v="23"/>
    <x v="0"/>
    <s v="Forniture / servizi sanitari"/>
    <x v="0"/>
    <x v="0"/>
    <m/>
    <s v="-"/>
    <m/>
    <s v="No"/>
    <m/>
    <s v="Acquisto"/>
    <s v=""/>
    <x v="0"/>
    <m/>
    <n v="85400"/>
    <x v="0"/>
    <x v="0"/>
  </r>
  <r>
    <x v="24"/>
    <x v="0"/>
    <s v="Forniture / servizi sanitari"/>
    <x v="0"/>
    <x v="0"/>
    <m/>
    <s v="-"/>
    <m/>
    <s v="No"/>
    <m/>
    <s v="Acquisto"/>
    <s v=""/>
    <x v="0"/>
    <m/>
    <n v="146400"/>
    <x v="0"/>
    <x v="0"/>
  </r>
  <r>
    <x v="25"/>
    <x v="5"/>
    <s v="Forniture / servizi sanitari"/>
    <x v="0"/>
    <x v="0"/>
    <m/>
    <s v="-"/>
    <m/>
    <s v="No"/>
    <m/>
    <s v="Acquisto"/>
    <s v=""/>
    <x v="0"/>
    <m/>
    <n v="97600"/>
    <x v="0"/>
    <x v="0"/>
  </r>
  <r>
    <x v="26"/>
    <x v="0"/>
    <s v="Forniture / servizi sanitari"/>
    <x v="0"/>
    <x v="0"/>
    <m/>
    <s v="-"/>
    <m/>
    <s v="No"/>
    <m/>
    <s v="Acquisto"/>
    <s v=""/>
    <x v="0"/>
    <m/>
    <n v="73200"/>
    <x v="0"/>
    <x v="0"/>
  </r>
  <r>
    <x v="27"/>
    <x v="0"/>
    <s v="Forniture / servizi sanitari"/>
    <x v="0"/>
    <x v="0"/>
    <m/>
    <s v="-"/>
    <m/>
    <s v="No"/>
    <m/>
    <s v="Acquisto"/>
    <s v=""/>
    <x v="0"/>
    <m/>
    <n v="97600"/>
    <x v="0"/>
    <x v="0"/>
  </r>
  <r>
    <x v="28"/>
    <x v="0"/>
    <s v="Forniture / servizi sanitari"/>
    <x v="0"/>
    <x v="0"/>
    <m/>
    <s v="-"/>
    <m/>
    <s v="No"/>
    <m/>
    <s v="Acquisto"/>
    <s v=""/>
    <x v="0"/>
    <m/>
    <n v="146400"/>
    <x v="0"/>
    <x v="0"/>
  </r>
  <r>
    <x v="29"/>
    <x v="5"/>
    <s v="Forniture / servizi sanitari"/>
    <x v="0"/>
    <x v="0"/>
    <m/>
    <s v="-"/>
    <m/>
    <s v="No"/>
    <m/>
    <s v="Acquisto"/>
    <s v=""/>
    <x v="0"/>
    <m/>
    <n v="158600"/>
    <x v="0"/>
    <x v="0"/>
  </r>
  <r>
    <x v="30"/>
    <x v="0"/>
    <s v="Forniture / servizi sanitari"/>
    <x v="0"/>
    <x v="0"/>
    <m/>
    <s v="-"/>
    <m/>
    <s v="No"/>
    <m/>
    <s v="Acquisto"/>
    <s v=""/>
    <x v="0"/>
    <m/>
    <n v="29280"/>
    <x v="0"/>
    <x v="0"/>
  </r>
  <r>
    <x v="31"/>
    <x v="8"/>
    <s v="Forniture / servizi"/>
    <x v="11"/>
    <x v="11"/>
    <m/>
    <s v="-"/>
    <m/>
    <s v="No"/>
    <m/>
    <s v="Noleggio"/>
    <d v="2016-12-01T00:00:00"/>
    <x v="4"/>
    <m/>
    <n v="1300000"/>
    <x v="6"/>
    <x v="6"/>
  </r>
  <r>
    <x v="32"/>
    <x v="0"/>
    <s v="Forniture / servizi sanitari"/>
    <x v="0"/>
    <x v="0"/>
    <m/>
    <s v="-"/>
    <m/>
    <s v="No"/>
    <m/>
    <s v="Acquisto"/>
    <s v=""/>
    <x v="0"/>
    <m/>
    <n v="61000"/>
    <x v="0"/>
    <x v="0"/>
  </r>
  <r>
    <x v="33"/>
    <x v="5"/>
    <s v="Forniture / servizi sanitari"/>
    <x v="0"/>
    <x v="0"/>
    <m/>
    <s v="-"/>
    <m/>
    <s v="Si"/>
    <m/>
    <s v="Acquisto"/>
    <s v=""/>
    <x v="0"/>
    <m/>
    <n v="2500000"/>
    <x v="0"/>
    <x v="0"/>
  </r>
  <r>
    <x v="34"/>
    <x v="5"/>
    <s v="Forniture / servizi sanitari"/>
    <x v="0"/>
    <x v="0"/>
    <m/>
    <s v="-"/>
    <m/>
    <s v="No"/>
    <m/>
    <s v="Acquisto"/>
    <s v=""/>
    <x v="0"/>
    <m/>
    <n v="183200"/>
    <x v="0"/>
    <x v="0"/>
  </r>
  <r>
    <x v="35"/>
    <x v="0"/>
    <s v="Forniture / servizi sanitari"/>
    <x v="0"/>
    <x v="0"/>
    <m/>
    <s v="-"/>
    <m/>
    <s v="No"/>
    <m/>
    <s v="Acquisto"/>
    <s v=""/>
    <x v="0"/>
    <m/>
    <n v="683200"/>
    <x v="0"/>
    <x v="0"/>
  </r>
  <r>
    <x v="36"/>
    <x v="0"/>
    <s v="Forniture / servizi sanitari"/>
    <x v="0"/>
    <x v="0"/>
    <m/>
    <s v="-"/>
    <m/>
    <s v="No"/>
    <m/>
    <s v="Acquisto"/>
    <s v=""/>
    <x v="0"/>
    <m/>
    <n v="268400"/>
    <x v="0"/>
    <x v="0"/>
  </r>
  <r>
    <x v="37"/>
    <x v="0"/>
    <s v="Forniture / servizi sanitari"/>
    <x v="0"/>
    <x v="0"/>
    <m/>
    <s v="-"/>
    <m/>
    <s v="No"/>
    <m/>
    <s v="Acquisto"/>
    <s v=""/>
    <x v="0"/>
    <m/>
    <n v="292800"/>
    <x v="0"/>
    <x v="0"/>
  </r>
  <r>
    <x v="38"/>
    <x v="0"/>
    <s v="Forniture / servizi sanitari"/>
    <x v="0"/>
    <x v="0"/>
    <m/>
    <s v="-"/>
    <m/>
    <s v="No"/>
    <m/>
    <s v="Acquisto"/>
    <s v=""/>
    <x v="0"/>
    <m/>
    <n v="439200"/>
    <x v="0"/>
    <x v="0"/>
  </r>
  <r>
    <x v="39"/>
    <x v="0"/>
    <s v="Forniture / servizi"/>
    <x v="12"/>
    <x v="12"/>
    <m/>
    <s v="-"/>
    <m/>
    <s v="No"/>
    <m/>
    <s v="Acquisto"/>
    <s v=""/>
    <x v="1"/>
    <m/>
    <n v="1"/>
    <x v="6"/>
    <x v="6"/>
  </r>
  <r>
    <x v="40"/>
    <x v="0"/>
    <s v="Forniture / servizi sanitari"/>
    <x v="0"/>
    <x v="0"/>
    <m/>
    <s v="-"/>
    <m/>
    <s v="No"/>
    <m/>
    <s v="Acquisto"/>
    <s v=""/>
    <x v="0"/>
    <m/>
    <n v="1098000"/>
    <x v="0"/>
    <x v="0"/>
  </r>
  <r>
    <x v="41"/>
    <x v="0"/>
    <s v="Forniture / servizi sanitari"/>
    <x v="0"/>
    <x v="0"/>
    <m/>
    <s v="-"/>
    <m/>
    <s v="No"/>
    <m/>
    <s v="Acquisto"/>
    <s v=""/>
    <x v="0"/>
    <m/>
    <n v="54900"/>
    <x v="0"/>
    <x v="0"/>
  </r>
  <r>
    <x v="42"/>
    <x v="0"/>
    <s v="Forniture / servizi sanitari"/>
    <x v="0"/>
    <x v="0"/>
    <m/>
    <s v="-"/>
    <m/>
    <s v="No"/>
    <m/>
    <s v="Acquisto"/>
    <s v=""/>
    <x v="0"/>
    <m/>
    <n v="73200"/>
    <x v="0"/>
    <x v="0"/>
  </r>
  <r>
    <x v="43"/>
    <x v="0"/>
    <s v="Forniture / servizi sanitari"/>
    <x v="0"/>
    <x v="0"/>
    <m/>
    <s v="-"/>
    <m/>
    <s v="No"/>
    <m/>
    <s v="Acquisto"/>
    <s v=""/>
    <x v="0"/>
    <m/>
    <n v="146400"/>
    <x v="0"/>
    <x v="0"/>
  </r>
  <r>
    <x v="44"/>
    <x v="0"/>
    <s v="Forniture / servizi sanitari"/>
    <x v="0"/>
    <x v="0"/>
    <m/>
    <s v="-"/>
    <m/>
    <s v="No"/>
    <m/>
    <s v="Acquisto"/>
    <s v=""/>
    <x v="0"/>
    <m/>
    <n v="268400"/>
    <x v="0"/>
    <x v="0"/>
  </r>
  <r>
    <x v="45"/>
    <x v="2"/>
    <s v="Forniture / servizi"/>
    <x v="13"/>
    <x v="13"/>
    <m/>
    <s v="-"/>
    <m/>
    <s v="No"/>
    <m/>
    <s v="Acquisto"/>
    <s v=""/>
    <x v="0"/>
    <m/>
    <n v="35000"/>
    <x v="6"/>
    <x v="6"/>
  </r>
  <r>
    <x v="46"/>
    <x v="0"/>
    <s v="Forniture / servizi"/>
    <x v="14"/>
    <x v="14"/>
    <m/>
    <s v="-"/>
    <m/>
    <s v="Si"/>
    <m/>
    <s v="Convenzione Consip"/>
    <d v="2016-12-01T00:00:00"/>
    <x v="0"/>
    <m/>
    <n v="10650"/>
    <x v="5"/>
    <x v="5"/>
  </r>
  <r>
    <x v="47"/>
    <x v="5"/>
    <s v="Dispositivi medici"/>
    <x v="1"/>
    <x v="1"/>
    <s v="Z121702"/>
    <s v="CONGELATORI PER PLASMA"/>
    <m/>
    <s v="No"/>
    <m/>
    <s v="Acquisto"/>
    <s v=""/>
    <x v="0"/>
    <m/>
    <n v="46691.4"/>
    <x v="7"/>
    <x v="7"/>
  </r>
  <r>
    <x v="48"/>
    <x v="5"/>
    <s v="Dispositivi medici"/>
    <x v="15"/>
    <x v="15"/>
    <s v="Z1101"/>
    <s v="STRUMENTAZIONE PER RADIOTERAPIA E RADIOCHIRURGIA"/>
    <m/>
    <s v="No"/>
    <m/>
    <s v="Acquisto"/>
    <d v="2016-12-01T00:00:00"/>
    <x v="0"/>
    <m/>
    <n v="50000"/>
    <x v="8"/>
    <x v="8"/>
  </r>
  <r>
    <x v="49"/>
    <x v="0"/>
    <s v="Dispositivi medici"/>
    <x v="16"/>
    <x v="16"/>
    <s v="Z12"/>
    <s v="STRUMENTAZIONE PER ESPLORAZIONI FUNZIONALI ED INTERVENTI TERAPEUTICI"/>
    <m/>
    <s v="No"/>
    <m/>
    <s v="Acquisto"/>
    <s v=""/>
    <x v="3"/>
    <m/>
    <n v="110000"/>
    <x v="9"/>
    <x v="9"/>
  </r>
  <r>
    <x v="50"/>
    <x v="0"/>
    <s v="Forniture / servizi"/>
    <x v="17"/>
    <x v="17"/>
    <m/>
    <s v="-"/>
    <m/>
    <s v="No"/>
    <m/>
    <s v="Acquisto"/>
    <s v=""/>
    <x v="2"/>
    <m/>
    <n v="30000"/>
    <x v="6"/>
    <x v="6"/>
  </r>
  <r>
    <x v="51"/>
    <x v="7"/>
    <s v="Forniture / servizi"/>
    <x v="10"/>
    <x v="10"/>
    <m/>
    <s v="-"/>
    <m/>
    <s v="No"/>
    <m/>
    <s v="Acquisto"/>
    <s v=""/>
    <x v="0"/>
    <m/>
    <n v="150000"/>
    <x v="6"/>
    <x v="6"/>
  </r>
  <r>
    <x v="52"/>
    <x v="5"/>
    <s v="Forniture / servizi"/>
    <x v="18"/>
    <x v="18"/>
    <m/>
    <s v="-"/>
    <m/>
    <s v="No"/>
    <m/>
    <s v="Acquisto"/>
    <s v=""/>
    <x v="0"/>
    <m/>
    <n v="42700"/>
    <x v="0"/>
    <x v="0"/>
  </r>
  <r>
    <x v="53"/>
    <x v="5"/>
    <s v="Forniture / servizi"/>
    <x v="19"/>
    <x v="19"/>
    <m/>
    <s v="-"/>
    <m/>
    <s v="No"/>
    <m/>
    <s v="Acquisto"/>
    <s v=""/>
    <x v="0"/>
    <m/>
    <n v="84300"/>
    <x v="5"/>
    <x v="5"/>
  </r>
  <r>
    <x v="54"/>
    <x v="9"/>
    <s v="Dispositivi medici"/>
    <x v="1"/>
    <x v="1"/>
    <s v="Z120503"/>
    <s v="ELETTROCARDIOGRAFI"/>
    <m/>
    <s v="No"/>
    <m/>
    <s v="Acquisto"/>
    <s v=""/>
    <x v="2"/>
    <m/>
    <n v="200000"/>
    <x v="7"/>
    <x v="7"/>
  </r>
  <r>
    <x v="55"/>
    <x v="10"/>
    <s v="Dispositivi medici"/>
    <x v="1"/>
    <x v="1"/>
    <s v="Z110490"/>
    <s v="STRUMENTAZIONE VARIA PER ECOGRAFIA"/>
    <m/>
    <s v="No"/>
    <m/>
    <s v="Acquisto"/>
    <s v=""/>
    <x v="0"/>
    <m/>
    <n v="320000"/>
    <x v="7"/>
    <x v="7"/>
  </r>
  <r>
    <x v="56"/>
    <x v="10"/>
    <s v="Dispositivi medici"/>
    <x v="1"/>
    <x v="1"/>
    <s v="Z110490"/>
    <s v="STRUMENTAZIONE VARIA PER ECOGRAFIA"/>
    <m/>
    <s v="No"/>
    <m/>
    <s v="Acquisto"/>
    <s v=""/>
    <x v="0"/>
    <m/>
    <n v="50000"/>
    <x v="7"/>
    <x v="3"/>
  </r>
  <r>
    <x v="57"/>
    <x v="10"/>
    <s v="Farmaci"/>
    <x v="20"/>
    <x v="20"/>
    <s v="A01"/>
    <s v="STOMATOLOGICI"/>
    <m/>
    <s v="No"/>
    <m/>
    <s v="Acquisto"/>
    <s v=""/>
    <x v="3"/>
    <m/>
    <n v="50000"/>
    <x v="3"/>
    <x v="3"/>
  </r>
  <r>
    <x v="58"/>
    <x v="10"/>
    <s v="Farmaci"/>
    <x v="20"/>
    <x v="20"/>
    <s v="A01"/>
    <s v="STOMATOLOGICI"/>
    <m/>
    <s v="No"/>
    <m/>
    <s v="Acquisto"/>
    <s v=""/>
    <x v="3"/>
    <m/>
    <n v="30000"/>
    <x v="3"/>
    <x v="5"/>
  </r>
  <r>
    <x v="59"/>
    <x v="5"/>
    <s v="Forniture / servizi"/>
    <x v="21"/>
    <x v="21"/>
    <m/>
    <s v="-"/>
    <m/>
    <s v="No"/>
    <m/>
    <s v="Acquisto"/>
    <d v="2016-12-01T00:00:00"/>
    <x v="2"/>
    <m/>
    <n v="20000"/>
    <x v="6"/>
    <x v="6"/>
  </r>
  <r>
    <x v="60"/>
    <x v="9"/>
    <s v="Forniture / servizi"/>
    <x v="22"/>
    <x v="22"/>
    <m/>
    <s v="-"/>
    <m/>
    <s v="No"/>
    <m/>
    <s v="Acquisto"/>
    <s v=""/>
    <x v="0"/>
    <m/>
    <n v="183000"/>
    <x v="0"/>
    <x v="0"/>
  </r>
  <r>
    <x v="61"/>
    <x v="7"/>
    <s v="Forniture / servizi"/>
    <x v="23"/>
    <x v="23"/>
    <m/>
    <s v="-"/>
    <m/>
    <s v="No"/>
    <m/>
    <s v="Acquisto"/>
    <s v=""/>
    <x v="0"/>
    <m/>
    <n v="7300"/>
    <x v="5"/>
    <x v="5"/>
  </r>
  <r>
    <x v="62"/>
    <x v="10"/>
    <s v="Dispositivi medici"/>
    <x v="1"/>
    <x v="1"/>
    <s v="Z120110"/>
    <s v="STRUMENTAZIONE PER LASER-CHIRURGIA"/>
    <m/>
    <s v="No"/>
    <m/>
    <s v="Acquisto"/>
    <s v=""/>
    <x v="2"/>
    <m/>
    <n v="291128"/>
    <x v="7"/>
    <x v="7"/>
  </r>
  <r>
    <x v="63"/>
    <x v="10"/>
    <s v="Dispositivi medici"/>
    <x v="1"/>
    <x v="1"/>
    <s v="Z120110"/>
    <s v="STRUMENTAZIONE PER LASER-CHIRURGIA"/>
    <m/>
    <s v="No"/>
    <m/>
    <s v="Acquisto"/>
    <s v=""/>
    <x v="2"/>
    <m/>
    <n v="102000"/>
    <x v="7"/>
    <x v="3"/>
  </r>
  <r>
    <x v="64"/>
    <x v="5"/>
    <s v="Forniture / servizi"/>
    <x v="24"/>
    <x v="24"/>
    <m/>
    <s v="-"/>
    <m/>
    <s v="No"/>
    <m/>
    <s v="Acquisto"/>
    <d v="2016-12-01T00:00:00"/>
    <x v="0"/>
    <m/>
    <n v="46000"/>
    <x v="4"/>
    <x v="4"/>
  </r>
  <r>
    <x v="65"/>
    <x v="2"/>
    <s v="Forniture / servizi"/>
    <x v="25"/>
    <x v="25"/>
    <m/>
    <s v="-"/>
    <m/>
    <s v="No"/>
    <m/>
    <s v="Acquisto"/>
    <s v=""/>
    <x v="0"/>
    <m/>
    <n v="49000"/>
    <x v="7"/>
    <x v="7"/>
  </r>
  <r>
    <x v="66"/>
    <x v="10"/>
    <s v="Forniture / servizi"/>
    <x v="26"/>
    <x v="26"/>
    <m/>
    <s v="-"/>
    <m/>
    <s v="No"/>
    <m/>
    <s v="Acquisto"/>
    <s v=""/>
    <x v="2"/>
    <m/>
    <n v="50000"/>
    <x v="3"/>
    <x v="4"/>
  </r>
  <r>
    <x v="67"/>
    <x v="10"/>
    <s v="Forniture / servizi"/>
    <x v="26"/>
    <x v="26"/>
    <m/>
    <s v="-"/>
    <m/>
    <s v="No"/>
    <m/>
    <s v="Acquisto"/>
    <s v=""/>
    <x v="2"/>
    <m/>
    <n v="50000"/>
    <x v="3"/>
    <x v="3"/>
  </r>
  <r>
    <x v="68"/>
    <x v="0"/>
    <s v="Forniture / servizi"/>
    <x v="27"/>
    <x v="27"/>
    <m/>
    <s v="-"/>
    <m/>
    <s v="No"/>
    <m/>
    <s v="Acquisto"/>
    <s v=""/>
    <x v="0"/>
    <m/>
    <n v="48000"/>
    <x v="7"/>
    <x v="7"/>
  </r>
  <r>
    <x v="69"/>
    <x v="5"/>
    <s v="Forniture / servizi"/>
    <x v="28"/>
    <x v="28"/>
    <m/>
    <s v="-"/>
    <m/>
    <s v="No"/>
    <m/>
    <s v="Acquisto"/>
    <s v=""/>
    <x v="0"/>
    <m/>
    <n v="50000"/>
    <x v="7"/>
    <x v="7"/>
  </r>
  <r>
    <x v="70"/>
    <x v="0"/>
    <s v="Dispositivi medici"/>
    <x v="1"/>
    <x v="1"/>
    <s v="Z12120105"/>
    <s v="FLUORANGIOGRAFI"/>
    <m/>
    <s v="No"/>
    <m/>
    <s v="Acquisto"/>
    <s v=""/>
    <x v="0"/>
    <m/>
    <n v="135420"/>
    <x v="7"/>
    <x v="7"/>
  </r>
  <r>
    <x v="71"/>
    <x v="9"/>
    <s v="Dispositivi medici"/>
    <x v="1"/>
    <x v="1"/>
    <s v="Z12011013"/>
    <s v="LASER CHIRURGICO AD ARGON"/>
    <m/>
    <s v="No"/>
    <m/>
    <s v="Acquisto"/>
    <s v=""/>
    <x v="0"/>
    <m/>
    <n v="79300"/>
    <x v="7"/>
    <x v="7"/>
  </r>
  <r>
    <x v="72"/>
    <x v="9"/>
    <s v="Dispositivi medici"/>
    <x v="1"/>
    <x v="1"/>
    <s v="Z1202018001"/>
    <s v="BRACCIO ROBOTIZZATO PER VIDEOENDOSCOPIO"/>
    <m/>
    <s v="No"/>
    <m/>
    <s v="Acquisto"/>
    <s v=""/>
    <x v="0"/>
    <m/>
    <n v="85400"/>
    <x v="7"/>
    <x v="7"/>
  </r>
  <r>
    <x v="73"/>
    <x v="9"/>
    <s v="Dispositivi medici"/>
    <x v="1"/>
    <x v="1"/>
    <s v="Z12020406"/>
    <s v="VIDEOPROCESSORI"/>
    <m/>
    <s v="No"/>
    <m/>
    <s v="Acquisto"/>
    <s v=""/>
    <x v="0"/>
    <m/>
    <n v="61000"/>
    <x v="7"/>
    <x v="7"/>
  </r>
  <r>
    <x v="74"/>
    <x v="0"/>
    <s v="Dispositivi medici"/>
    <x v="1"/>
    <x v="1"/>
    <s v="Z12010801"/>
    <s v="BISTURI AD ULTRASUONI"/>
    <m/>
    <s v="No"/>
    <m/>
    <s v="Acquisto"/>
    <s v=""/>
    <x v="0"/>
    <m/>
    <n v="61000"/>
    <x v="7"/>
    <x v="7"/>
  </r>
  <r>
    <x v="75"/>
    <x v="7"/>
    <s v="Dispositivi medici"/>
    <x v="1"/>
    <x v="1"/>
    <s v="Z12020508"/>
    <s v="VIDEODUODENOSCOPI"/>
    <m/>
    <s v="No"/>
    <m/>
    <s v="Acquisto"/>
    <s v=""/>
    <x v="0"/>
    <m/>
    <n v="40992"/>
    <x v="7"/>
    <x v="7"/>
  </r>
  <r>
    <x v="76"/>
    <x v="5"/>
    <s v="Dispositivi medici"/>
    <x v="1"/>
    <x v="1"/>
    <s v="Z12020511"/>
    <s v="VIDEOGASTROSCOPI"/>
    <m/>
    <s v="No"/>
    <m/>
    <s v="Acquisto"/>
    <s v=""/>
    <x v="0"/>
    <m/>
    <n v="169843"/>
    <x v="7"/>
    <x v="7"/>
  </r>
  <r>
    <x v="77"/>
    <x v="5"/>
    <s v="Forniture / servizi"/>
    <x v="0"/>
    <x v="0"/>
    <m/>
    <s v="-"/>
    <m/>
    <s v="No"/>
    <m/>
    <s v="Acquisto"/>
    <s v=""/>
    <x v="0"/>
    <m/>
    <n v="240000"/>
    <x v="0"/>
    <x v="0"/>
  </r>
  <r>
    <x v="78"/>
    <x v="0"/>
    <s v="Forniture / servizi"/>
    <x v="29"/>
    <x v="29"/>
    <m/>
    <s v="-"/>
    <m/>
    <s v="No"/>
    <m/>
    <s v="Acquisto"/>
    <s v=""/>
    <x v="0"/>
    <m/>
    <n v="5490000"/>
    <x v="0"/>
    <x v="0"/>
  </r>
  <r>
    <x v="79"/>
    <x v="0"/>
    <s v="Forniture / servizi"/>
    <x v="30"/>
    <x v="30"/>
    <m/>
    <s v="-"/>
    <m/>
    <s v="No"/>
    <m/>
    <s v="Acquisto"/>
    <s v=""/>
    <x v="0"/>
    <m/>
    <n v="80000"/>
    <x v="6"/>
    <x v="6"/>
  </r>
  <r>
    <x v="80"/>
    <x v="4"/>
    <s v="Dispositivi medici"/>
    <x v="5"/>
    <x v="5"/>
    <s v="Z11"/>
    <s v="STRUMENTAZIONE PER BIOIMMAGINI E RADIOTERAPIA"/>
    <m/>
    <s v="No"/>
    <m/>
    <s v="Acquisto"/>
    <s v=""/>
    <x v="0"/>
    <m/>
    <n v="2050000"/>
    <x v="3"/>
    <x v="3"/>
  </r>
  <r>
    <x v="81"/>
    <x v="8"/>
    <s v="Forniture / servizi"/>
    <x v="31"/>
    <x v="31"/>
    <m/>
    <s v="-"/>
    <m/>
    <s v="No"/>
    <m/>
    <s v="Acquisto"/>
    <s v=""/>
    <x v="2"/>
    <m/>
    <n v="60000"/>
    <x v="6"/>
    <x v="6"/>
  </r>
  <r>
    <x v="82"/>
    <x v="11"/>
    <s v="Forniture / servizi"/>
    <x v="27"/>
    <x v="27"/>
    <m/>
    <s v="-"/>
    <m/>
    <s v="No"/>
    <m/>
    <s v="Acquisto"/>
    <s v=""/>
    <x v="0"/>
    <m/>
    <n v="49000"/>
    <x v="7"/>
    <x v="7"/>
  </r>
  <r>
    <x v="83"/>
    <x v="2"/>
    <s v="Dispositivi medici"/>
    <x v="32"/>
    <x v="32"/>
    <s v="Z12030101"/>
    <s v="SISTEMI PER ANESTESIA"/>
    <m/>
    <s v="No"/>
    <m/>
    <s v="Acquisto"/>
    <s v=""/>
    <x v="0"/>
    <m/>
    <n v="112000"/>
    <x v="4"/>
    <x v="4"/>
  </r>
  <r>
    <x v="84"/>
    <x v="5"/>
    <s v="Forniture / servizi"/>
    <x v="33"/>
    <x v="33"/>
    <m/>
    <s v="-"/>
    <m/>
    <s v="No"/>
    <m/>
    <s v="Acquisto"/>
    <s v=""/>
    <x v="0"/>
    <m/>
    <n v="61000"/>
    <x v="7"/>
    <x v="7"/>
  </r>
  <r>
    <x v="85"/>
    <x v="5"/>
    <s v="Forniture / servizi"/>
    <x v="27"/>
    <x v="27"/>
    <m/>
    <s v="-"/>
    <m/>
    <s v="No"/>
    <m/>
    <s v="Acquisto"/>
    <s v=""/>
    <x v="0"/>
    <m/>
    <n v="16700"/>
    <x v="0"/>
    <x v="0"/>
  </r>
  <r>
    <x v="86"/>
    <x v="9"/>
    <s v="Dispositivi medici"/>
    <x v="5"/>
    <x v="5"/>
    <s v="Z12"/>
    <s v="STRUMENTAZIONE PER ESPLORAZIONI FUNZIONALI ED INTERVENTI TERAPEUTICI"/>
    <m/>
    <s v="No"/>
    <m/>
    <s v="Acquisto"/>
    <s v=""/>
    <x v="0"/>
    <m/>
    <n v="300000"/>
    <x v="3"/>
    <x v="3"/>
  </r>
  <r>
    <x v="87"/>
    <x v="5"/>
    <s v="Forniture / servizi"/>
    <x v="34"/>
    <x v="34"/>
    <m/>
    <s v="-"/>
    <m/>
    <s v="No"/>
    <m/>
    <s v="Acquisto"/>
    <s v=""/>
    <x v="0"/>
    <m/>
    <n v="73500"/>
    <x v="7"/>
    <x v="7"/>
  </r>
  <r>
    <x v="88"/>
    <x v="7"/>
    <s v="Forniture / servizi"/>
    <x v="33"/>
    <x v="33"/>
    <m/>
    <s v="-"/>
    <m/>
    <s v="No"/>
    <m/>
    <s v="Acquisto"/>
    <s v=""/>
    <x v="0"/>
    <m/>
    <n v="3000"/>
    <x v="5"/>
    <x v="5"/>
  </r>
  <r>
    <x v="89"/>
    <x v="0"/>
    <s v="Forniture / servizi"/>
    <x v="35"/>
    <x v="35"/>
    <m/>
    <s v="-"/>
    <m/>
    <s v="No"/>
    <m/>
    <s v="Acquisto"/>
    <d v="2016-12-01T00:00:00"/>
    <x v="3"/>
    <m/>
    <n v="75000"/>
    <x v="6"/>
    <x v="6"/>
  </r>
  <r>
    <x v="90"/>
    <x v="11"/>
    <s v="Forniture / servizi"/>
    <x v="27"/>
    <x v="27"/>
    <m/>
    <s v="-"/>
    <m/>
    <s v="No"/>
    <m/>
    <s v="Acquisto"/>
    <s v=""/>
    <x v="2"/>
    <m/>
    <n v="100000"/>
    <x v="7"/>
    <x v="7"/>
  </r>
  <r>
    <x v="91"/>
    <x v="0"/>
    <s v="Forniture / servizi"/>
    <x v="27"/>
    <x v="27"/>
    <m/>
    <s v="-"/>
    <m/>
    <s v="No"/>
    <m/>
    <s v="Acquisto"/>
    <s v=""/>
    <x v="0"/>
    <m/>
    <n v="43000"/>
    <x v="7"/>
    <x v="7"/>
  </r>
  <r>
    <x v="92"/>
    <x v="5"/>
    <s v="Forniture / servizi sanitari"/>
    <x v="36"/>
    <x v="36"/>
    <m/>
    <s v="-"/>
    <m/>
    <s v="No"/>
    <m/>
    <s v="Convenzione Consip"/>
    <s v=""/>
    <x v="2"/>
    <m/>
    <n v="86000"/>
    <x v="7"/>
    <x v="7"/>
  </r>
  <r>
    <x v="93"/>
    <x v="5"/>
    <s v="Forniture / servizi"/>
    <x v="37"/>
    <x v="37"/>
    <m/>
    <s v="-"/>
    <m/>
    <s v="No"/>
    <m/>
    <s v="Acquisto"/>
    <s v=""/>
    <x v="0"/>
    <m/>
    <n v="26500"/>
    <x v="5"/>
    <x v="5"/>
  </r>
  <r>
    <x v="94"/>
    <x v="1"/>
    <s v="Dispositivi medici"/>
    <x v="1"/>
    <x v="1"/>
    <s v="F0303"/>
    <s v="KIT PER EMODIALISI"/>
    <m/>
    <s v="No"/>
    <m/>
    <s v="Acquisto"/>
    <d v="2018-12-01T00:00:00"/>
    <x v="5"/>
    <m/>
    <n v="137363.5"/>
    <x v="0"/>
    <x v="0"/>
  </r>
  <r>
    <x v="95"/>
    <x v="5"/>
    <s v="Forniture / servizi"/>
    <x v="38"/>
    <x v="38"/>
    <m/>
    <s v="-"/>
    <m/>
    <s v="No"/>
    <m/>
    <s v="Convenzione Consip"/>
    <d v="2016-12-01T00:00:00"/>
    <x v="3"/>
    <m/>
    <n v="3000"/>
    <x v="10"/>
    <x v="10"/>
  </r>
  <r>
    <x v="96"/>
    <x v="0"/>
    <s v="Forniture / servizi"/>
    <x v="39"/>
    <x v="39"/>
    <m/>
    <s v="-"/>
    <m/>
    <s v="No"/>
    <m/>
    <s v="Acquisto"/>
    <s v=""/>
    <x v="3"/>
    <m/>
    <n v="30000"/>
    <x v="6"/>
    <x v="6"/>
  </r>
  <r>
    <x v="97"/>
    <x v="0"/>
    <s v="Forniture / servizi"/>
    <x v="10"/>
    <x v="10"/>
    <m/>
    <s v="-"/>
    <m/>
    <s v="No"/>
    <m/>
    <s v="Acquisto"/>
    <s v=""/>
    <x v="0"/>
    <m/>
    <n v="550000"/>
    <x v="6"/>
    <x v="6"/>
  </r>
  <r>
    <x v="98"/>
    <x v="9"/>
    <s v="Forniture / servizi"/>
    <x v="40"/>
    <x v="40"/>
    <m/>
    <s v="-"/>
    <m/>
    <s v="No"/>
    <m/>
    <s v="Acquisto"/>
    <d v="2017-06-01T00:00:00"/>
    <x v="3"/>
    <m/>
    <n v="60000"/>
    <x v="6"/>
    <x v="6"/>
  </r>
  <r>
    <x v="99"/>
    <x v="6"/>
    <s v="Forniture / servizi"/>
    <x v="10"/>
    <x v="10"/>
    <m/>
    <s v="-"/>
    <m/>
    <s v="No"/>
    <m/>
    <s v="Acquisto"/>
    <s v=""/>
    <x v="0"/>
    <m/>
    <n v="550000"/>
    <x v="6"/>
    <x v="6"/>
  </r>
  <r>
    <x v="100"/>
    <x v="0"/>
    <s v="Forniture / servizi"/>
    <x v="30"/>
    <x v="30"/>
    <m/>
    <s v="-"/>
    <m/>
    <s v="No"/>
    <m/>
    <s v="Acquisto"/>
    <s v=""/>
    <x v="3"/>
    <m/>
    <n v="35000"/>
    <x v="6"/>
    <x v="6"/>
  </r>
  <r>
    <x v="101"/>
    <x v="5"/>
    <s v="Forniture / servizi"/>
    <x v="41"/>
    <x v="41"/>
    <m/>
    <s v="-"/>
    <m/>
    <s v="Si"/>
    <m/>
    <s v="Convenzione Consip"/>
    <d v="2016-09-01T00:00:00"/>
    <x v="1"/>
    <m/>
    <n v="30000"/>
    <x v="6"/>
    <x v="6"/>
  </r>
  <r>
    <x v="102"/>
    <x v="0"/>
    <s v="Forniture / servizi"/>
    <x v="42"/>
    <x v="42"/>
    <m/>
    <s v="-"/>
    <m/>
    <s v="No"/>
    <m/>
    <s v="Acquisto"/>
    <s v=""/>
    <x v="3"/>
    <m/>
    <n v="660000"/>
    <x v="6"/>
    <x v="6"/>
  </r>
  <r>
    <x v="103"/>
    <x v="4"/>
    <s v="Forniture / servizi"/>
    <x v="23"/>
    <x v="23"/>
    <m/>
    <s v="-"/>
    <m/>
    <s v="No"/>
    <m/>
    <s v="Acquisto"/>
    <s v=""/>
    <x v="3"/>
    <m/>
    <n v="400000"/>
    <x v="6"/>
    <x v="6"/>
  </r>
  <r>
    <x v="104"/>
    <x v="0"/>
    <s v="Forniture / servizi"/>
    <x v="27"/>
    <x v="27"/>
    <m/>
    <s v="-"/>
    <m/>
    <s v="No"/>
    <m/>
    <s v="Acquisto"/>
    <s v=""/>
    <x v="6"/>
    <m/>
    <n v="232000"/>
    <x v="7"/>
    <x v="7"/>
  </r>
  <r>
    <x v="105"/>
    <x v="12"/>
    <s v="Farmaci"/>
    <x v="43"/>
    <x v="43"/>
    <s v="A01AD11"/>
    <s v="VARI"/>
    <m/>
    <s v="Si"/>
    <m/>
    <s v="Convenzione ARCA"/>
    <d v="2019-04-01T00:00:00"/>
    <x v="2"/>
    <m/>
    <n v="63776.74"/>
    <x v="0"/>
    <x v="0"/>
  </r>
  <r>
    <x v="106"/>
    <x v="2"/>
    <s v="Forniture / servizi"/>
    <x v="44"/>
    <x v="44"/>
    <m/>
    <s v="-"/>
    <m/>
    <s v="Si"/>
    <m/>
    <s v="Convenzione ARCA"/>
    <d v="2017-10-01T00:00:00"/>
    <x v="3"/>
    <m/>
    <n v="7000"/>
    <x v="6"/>
    <x v="6"/>
  </r>
  <r>
    <x v="107"/>
    <x v="11"/>
    <s v="Forniture / servizi"/>
    <x v="45"/>
    <x v="45"/>
    <m/>
    <s v="-"/>
    <m/>
    <s v="No"/>
    <m/>
    <s v="Acquisto"/>
    <d v="2017-12-01T00:00:00"/>
    <x v="3"/>
    <m/>
    <n v="70000"/>
    <x v="6"/>
    <x v="6"/>
  </r>
  <r>
    <x v="108"/>
    <x v="5"/>
    <s v="Farmaci"/>
    <x v="43"/>
    <x v="43"/>
    <s v="A01AD11"/>
    <s v="VARI"/>
    <m/>
    <s v="Si"/>
    <m/>
    <s v="Convenzione ARCA"/>
    <d v="2016-10-01T00:00:00"/>
    <x v="0"/>
    <m/>
    <n v="106627.5"/>
    <x v="0"/>
    <x v="0"/>
  </r>
  <r>
    <x v="109"/>
    <x v="12"/>
    <s v="Forniture / servizi"/>
    <x v="46"/>
    <x v="46"/>
    <m/>
    <s v="-"/>
    <m/>
    <s v="No"/>
    <m/>
    <s v="Acquisto"/>
    <d v="2018-12-01T00:00:00"/>
    <x v="1"/>
    <m/>
    <n v="40000"/>
    <x v="6"/>
    <x v="6"/>
  </r>
  <r>
    <x v="110"/>
    <x v="9"/>
    <s v="Forniture / servizi"/>
    <x v="47"/>
    <x v="47"/>
    <m/>
    <s v="-"/>
    <m/>
    <s v="No"/>
    <m/>
    <s v="Acquisto"/>
    <d v="2017-05-01T00:00:00"/>
    <x v="7"/>
    <m/>
    <n v="2700000"/>
    <x v="6"/>
    <x v="6"/>
  </r>
  <r>
    <x v="111"/>
    <x v="0"/>
    <s v="Forniture / servizi"/>
    <x v="48"/>
    <x v="48"/>
    <m/>
    <s v="-"/>
    <m/>
    <s v="No"/>
    <m/>
    <s v="Acquisto"/>
    <d v="2017-02-01T00:00:00"/>
    <x v="2"/>
    <m/>
    <n v="31400"/>
    <x v="3"/>
    <x v="3"/>
  </r>
  <r>
    <x v="112"/>
    <x v="0"/>
    <s v="Forniture / servizi"/>
    <x v="42"/>
    <x v="42"/>
    <m/>
    <s v="-"/>
    <m/>
    <s v="No"/>
    <m/>
    <s v="Convenzione Consip"/>
    <d v="2017-05-01T00:00:00"/>
    <x v="2"/>
    <m/>
    <n v="478400"/>
    <x v="10"/>
    <x v="10"/>
  </r>
  <r>
    <x v="113"/>
    <x v="8"/>
    <s v="Forniture / servizi"/>
    <x v="41"/>
    <x v="41"/>
    <m/>
    <s v="-"/>
    <m/>
    <s v="Si"/>
    <m/>
    <s v="Convenzione ARCA"/>
    <d v="2017-03-01T00:00:00"/>
    <x v="5"/>
    <m/>
    <n v="2625300"/>
    <x v="8"/>
    <x v="8"/>
  </r>
  <r>
    <x v="114"/>
    <x v="13"/>
    <s v="Forniture / servizi"/>
    <x v="49"/>
    <x v="49"/>
    <m/>
    <s v="-"/>
    <m/>
    <s v="No"/>
    <m/>
    <s v="Acquisto"/>
    <s v=""/>
    <x v="5"/>
    <m/>
    <n v="4500000"/>
    <x v="5"/>
    <x v="2"/>
  </r>
  <r>
    <x v="115"/>
    <x v="13"/>
    <s v="Forniture / servizi"/>
    <x v="49"/>
    <x v="49"/>
    <m/>
    <s v="-"/>
    <m/>
    <s v="No"/>
    <m/>
    <s v="Acquisto"/>
    <s v=""/>
    <x v="5"/>
    <m/>
    <n v="150000"/>
    <x v="5"/>
    <x v="11"/>
  </r>
  <r>
    <x v="116"/>
    <x v="13"/>
    <s v="Forniture / servizi"/>
    <x v="49"/>
    <x v="49"/>
    <m/>
    <s v="-"/>
    <m/>
    <s v="No"/>
    <m/>
    <s v="Acquisto"/>
    <s v=""/>
    <x v="5"/>
    <m/>
    <n v="600000"/>
    <x v="5"/>
    <x v="8"/>
  </r>
  <r>
    <x v="117"/>
    <x v="13"/>
    <s v="Forniture / servizi"/>
    <x v="49"/>
    <x v="49"/>
    <m/>
    <s v="-"/>
    <m/>
    <s v="No"/>
    <m/>
    <s v="Acquisto"/>
    <s v=""/>
    <x v="5"/>
    <m/>
    <n v="525000"/>
    <x v="5"/>
    <x v="12"/>
  </r>
  <r>
    <x v="118"/>
    <x v="13"/>
    <s v="Forniture / servizi"/>
    <x v="49"/>
    <x v="49"/>
    <m/>
    <s v="-"/>
    <m/>
    <s v="No"/>
    <m/>
    <s v="Acquisto"/>
    <s v=""/>
    <x v="5"/>
    <m/>
    <n v="567820"/>
    <x v="5"/>
    <x v="13"/>
  </r>
  <r>
    <x v="119"/>
    <x v="13"/>
    <s v="Forniture / servizi"/>
    <x v="49"/>
    <x v="49"/>
    <m/>
    <s v="-"/>
    <m/>
    <s v="No"/>
    <m/>
    <s v="Acquisto"/>
    <s v=""/>
    <x v="5"/>
    <m/>
    <n v="500000"/>
    <x v="5"/>
    <x v="14"/>
  </r>
  <r>
    <x v="120"/>
    <x v="13"/>
    <s v="Forniture / servizi"/>
    <x v="49"/>
    <x v="49"/>
    <m/>
    <s v="-"/>
    <m/>
    <s v="No"/>
    <m/>
    <s v="Acquisto"/>
    <s v=""/>
    <x v="5"/>
    <m/>
    <n v="1800000"/>
    <x v="5"/>
    <x v="5"/>
  </r>
  <r>
    <x v="121"/>
    <x v="3"/>
    <s v="Dispositivi medici"/>
    <x v="1"/>
    <x v="1"/>
    <s v="K01"/>
    <s v="DISPOSITIVI PER CHIRURGIA MINI-INVASIVA"/>
    <m/>
    <s v="Si"/>
    <m/>
    <s v="Convenzione ARCA"/>
    <d v="2016-03-01T00:00:00"/>
    <x v="3"/>
    <m/>
    <n v="7680"/>
    <x v="1"/>
    <x v="1"/>
  </r>
  <r>
    <x v="122"/>
    <x v="13"/>
    <s v="Dispositivi medici"/>
    <x v="1"/>
    <x v="1"/>
    <s v="P900402"/>
    <s v="PRODOTTI RIASSORBIBILI PER RIEMPIMENTO E RICOSTRUZIONE"/>
    <m/>
    <s v="No"/>
    <m/>
    <s v="Acquisto"/>
    <s v=""/>
    <x v="2"/>
    <m/>
    <n v="299000"/>
    <x v="10"/>
    <x v="0"/>
  </r>
  <r>
    <x v="123"/>
    <x v="13"/>
    <s v="Dispositivi medici"/>
    <x v="1"/>
    <x v="1"/>
    <s v="P900402"/>
    <s v="PRODOTTI RIASSORBIBILI PER RIEMPIMENTO E RICOSTRUZIONE"/>
    <m/>
    <s v="No"/>
    <m/>
    <s v="Acquisto"/>
    <s v=""/>
    <x v="2"/>
    <m/>
    <n v="117000"/>
    <x v="10"/>
    <x v="2"/>
  </r>
  <r>
    <x v="124"/>
    <x v="13"/>
    <s v="Dispositivi medici"/>
    <x v="1"/>
    <x v="1"/>
    <s v="P900402"/>
    <s v="PRODOTTI RIASSORBIBILI PER RIEMPIMENTO E RICOSTRUZIONE"/>
    <m/>
    <s v="No"/>
    <m/>
    <s v="Acquisto"/>
    <s v=""/>
    <x v="2"/>
    <m/>
    <n v="172205"/>
    <x v="10"/>
    <x v="10"/>
  </r>
  <r>
    <x v="125"/>
    <x v="13"/>
    <s v="Dispositivi medici"/>
    <x v="1"/>
    <x v="1"/>
    <s v="P900402"/>
    <s v="PRODOTTI RIASSORBIBILI PER RIEMPIMENTO E RICOSTRUZIONE"/>
    <m/>
    <s v="No"/>
    <m/>
    <s v="Acquisto"/>
    <s v=""/>
    <x v="2"/>
    <m/>
    <n v="83000"/>
    <x v="10"/>
    <x v="5"/>
  </r>
  <r>
    <x v="126"/>
    <x v="3"/>
    <s v="Dispositivi medici"/>
    <x v="50"/>
    <x v="50"/>
    <s v="K01"/>
    <s v="DISPOSITIVI PER CHIRURGIA MINI-INVASIVA"/>
    <m/>
    <s v="No"/>
    <m/>
    <s v="Acquisto"/>
    <d v="2016-07-01T00:00:00"/>
    <x v="3"/>
    <m/>
    <n v="47000"/>
    <x v="3"/>
    <x v="3"/>
  </r>
  <r>
    <x v="127"/>
    <x v="5"/>
    <s v="Forniture / servizi"/>
    <x v="51"/>
    <x v="51"/>
    <m/>
    <s v="-"/>
    <m/>
    <s v="No"/>
    <m/>
    <s v="Acquisto"/>
    <s v=""/>
    <x v="0"/>
    <m/>
    <n v="204000"/>
    <x v="10"/>
    <x v="10"/>
  </r>
  <r>
    <x v="128"/>
    <x v="7"/>
    <s v="Forniture / servizi"/>
    <x v="52"/>
    <x v="52"/>
    <m/>
    <s v="-"/>
    <m/>
    <s v="Si"/>
    <m/>
    <s v="Convenzione ARCA"/>
    <d v="2017-06-01T00:00:00"/>
    <x v="1"/>
    <m/>
    <n v="55000"/>
    <x v="8"/>
    <x v="8"/>
  </r>
  <r>
    <x v="129"/>
    <x v="0"/>
    <s v="Forniture / servizi sanitari"/>
    <x v="0"/>
    <x v="0"/>
    <m/>
    <s v="-"/>
    <m/>
    <s v="No"/>
    <m/>
    <s v="Acquisto"/>
    <s v=""/>
    <x v="0"/>
    <m/>
    <n v="732000"/>
    <x v="0"/>
    <x v="0"/>
  </r>
  <r>
    <x v="130"/>
    <x v="2"/>
    <s v="Dispositivi medici"/>
    <x v="5"/>
    <x v="5"/>
    <s v="Z12"/>
    <s v="STRUMENTAZIONE PER ESPLORAZIONI FUNZIONALI ED INTERVENTI TERAPEUTICI"/>
    <m/>
    <s v="No"/>
    <m/>
    <s v="Acquisto"/>
    <s v=""/>
    <x v="0"/>
    <m/>
    <n v="61500"/>
    <x v="3"/>
    <x v="3"/>
  </r>
  <r>
    <x v="131"/>
    <x v="0"/>
    <s v="Forniture / servizi sanitari"/>
    <x v="0"/>
    <x v="0"/>
    <m/>
    <s v="-"/>
    <m/>
    <s v="No"/>
    <m/>
    <s v="Acquisto"/>
    <s v=""/>
    <x v="0"/>
    <m/>
    <n v="305000"/>
    <x v="0"/>
    <x v="0"/>
  </r>
  <r>
    <x v="132"/>
    <x v="0"/>
    <s v="Forniture / servizi"/>
    <x v="33"/>
    <x v="33"/>
    <m/>
    <s v="-"/>
    <m/>
    <s v="No"/>
    <m/>
    <s v="Acquisto"/>
    <s v=""/>
    <x v="3"/>
    <m/>
    <n v="50000"/>
    <x v="5"/>
    <x v="5"/>
  </r>
  <r>
    <x v="133"/>
    <x v="4"/>
    <s v="Dispositivi medici"/>
    <x v="5"/>
    <x v="5"/>
    <s v="Z11"/>
    <s v="STRUMENTAZIONE PER BIOIMMAGINI E RADIOTERAPIA"/>
    <m/>
    <s v="No"/>
    <m/>
    <s v="Acquisto"/>
    <s v=""/>
    <x v="0"/>
    <m/>
    <n v="313000"/>
    <x v="3"/>
    <x v="3"/>
  </r>
  <r>
    <x v="134"/>
    <x v="2"/>
    <s v="Dispositivi medici"/>
    <x v="5"/>
    <x v="5"/>
    <s v="Z11"/>
    <s v="STRUMENTAZIONE PER BIOIMMAGINI E RADIOTERAPIA"/>
    <m/>
    <s v="No"/>
    <m/>
    <s v="Acquisto"/>
    <s v=""/>
    <x v="0"/>
    <m/>
    <n v="492000"/>
    <x v="3"/>
    <x v="3"/>
  </r>
  <r>
    <x v="135"/>
    <x v="9"/>
    <s v="Dispositivi medici"/>
    <x v="5"/>
    <x v="5"/>
    <s v="Z11"/>
    <s v="STRUMENTAZIONE PER BIOIMMAGINI E RADIOTERAPIA"/>
    <m/>
    <s v="No"/>
    <m/>
    <s v="Acquisto"/>
    <s v=""/>
    <x v="0"/>
    <m/>
    <n v="656000"/>
    <x v="3"/>
    <x v="3"/>
  </r>
  <r>
    <x v="136"/>
    <x v="0"/>
    <s v="Forniture / servizi sanitari"/>
    <x v="0"/>
    <x v="0"/>
    <m/>
    <s v="-"/>
    <m/>
    <s v="No"/>
    <m/>
    <s v="Acquisto"/>
    <s v=""/>
    <x v="0"/>
    <m/>
    <n v="427000"/>
    <x v="0"/>
    <x v="0"/>
  </r>
  <r>
    <x v="137"/>
    <x v="5"/>
    <s v="Forniture / servizi"/>
    <x v="48"/>
    <x v="48"/>
    <m/>
    <s v="-"/>
    <m/>
    <s v="No"/>
    <m/>
    <s v="Acquisto"/>
    <d v="2016-12-01T00:00:00"/>
    <x v="1"/>
    <m/>
    <n v="112468.37"/>
    <x v="0"/>
    <x v="0"/>
  </r>
  <r>
    <x v="138"/>
    <x v="13"/>
    <s v="Dispositivi medici"/>
    <x v="1"/>
    <x v="1"/>
    <s v="G0380"/>
    <s v="DISPOSITIVI PER ENDOSCOPIA DIGESTIVA - ACCESSORI"/>
    <m/>
    <s v="No"/>
    <m/>
    <s v="Convenzione ARCA"/>
    <d v="2016-12-01T00:00:00"/>
    <x v="2"/>
    <m/>
    <n v="53910.8"/>
    <x v="0"/>
    <x v="0"/>
  </r>
  <r>
    <x v="139"/>
    <x v="13"/>
    <s v="Dispositivi medici"/>
    <x v="1"/>
    <x v="1"/>
    <s v="G0380"/>
    <s v="DISPOSITIVI PER ENDOSCOPIA DIGESTIVA - ACCESSORI"/>
    <m/>
    <s v="No"/>
    <m/>
    <s v="Convenzione ARCA"/>
    <d v="2016-12-01T00:00:00"/>
    <x v="2"/>
    <m/>
    <n v="40000"/>
    <x v="0"/>
    <x v="9"/>
  </r>
  <r>
    <x v="140"/>
    <x v="5"/>
    <s v="Dispositivi medici"/>
    <x v="53"/>
    <x v="53"/>
    <s v="C0190"/>
    <s v="DISPOSITIVI PER PROCEDURE VASCOLARI - VARI"/>
    <m/>
    <s v="Si"/>
    <m/>
    <s v="Convenzione ARCA"/>
    <d v="2016-12-01T00:00:00"/>
    <x v="0"/>
    <m/>
    <n v="996370.07"/>
    <x v="0"/>
    <x v="0"/>
  </r>
  <r>
    <x v="141"/>
    <x v="0"/>
    <s v="Dispositivi medici"/>
    <x v="1"/>
    <x v="1"/>
    <s v="A01"/>
    <s v="AGHI"/>
    <m/>
    <s v="Si"/>
    <m/>
    <s v="Convenzione ARCA"/>
    <d v="2017-02-01T00:00:00"/>
    <x v="3"/>
    <m/>
    <n v="56500"/>
    <x v="5"/>
    <x v="5"/>
  </r>
  <r>
    <x v="142"/>
    <x v="5"/>
    <s v="Dispositivi medici"/>
    <x v="1"/>
    <x v="1"/>
    <s v="A01"/>
    <s v="AGHI"/>
    <m/>
    <s v="Si"/>
    <m/>
    <s v="Convenzione ARCA"/>
    <d v="2016-09-01T00:00:00"/>
    <x v="3"/>
    <m/>
    <n v="91000"/>
    <x v="5"/>
    <x v="5"/>
  </r>
  <r>
    <x v="143"/>
    <x v="5"/>
    <s v="Dispositivi medici"/>
    <x v="54"/>
    <x v="54"/>
    <s v="C0101010201"/>
    <s v="AGHI CANNULA DI SICUREZZA CON VALVOLA DI INIEZIONE"/>
    <m/>
    <s v="Si"/>
    <m/>
    <s v="Convenzione ARCA"/>
    <d v="2016-10-01T00:00:00"/>
    <x v="0"/>
    <m/>
    <n v="297347.99"/>
    <x v="0"/>
    <x v="0"/>
  </r>
  <r>
    <x v="144"/>
    <x v="11"/>
    <s v="Dispositivi medici"/>
    <x v="1"/>
    <x v="1"/>
    <s v="A01"/>
    <s v="AGHI"/>
    <m/>
    <s v="Si"/>
    <m/>
    <s v="Convenzione ARCA"/>
    <d v="2018-05-01T00:00:00"/>
    <x v="0"/>
    <m/>
    <n v="82000"/>
    <x v="4"/>
    <x v="4"/>
  </r>
  <r>
    <x v="145"/>
    <x v="7"/>
    <s v="Dispositivi medici"/>
    <x v="55"/>
    <x v="55"/>
    <s v="A01"/>
    <s v="AGHI"/>
    <m/>
    <s v="Si"/>
    <m/>
    <s v="Convenzione ARCA"/>
    <d v="2016-07-01T00:00:00"/>
    <x v="0"/>
    <m/>
    <n v="130000"/>
    <x v="3"/>
    <x v="3"/>
  </r>
  <r>
    <x v="146"/>
    <x v="4"/>
    <s v="Dispositivi medici"/>
    <x v="1"/>
    <x v="1"/>
    <s v="A01"/>
    <s v="AGHI"/>
    <m/>
    <s v="Si"/>
    <m/>
    <s v="Convenzione ARCA"/>
    <d v="2018-05-01T00:00:00"/>
    <x v="3"/>
    <m/>
    <n v="54100"/>
    <x v="5"/>
    <x v="5"/>
  </r>
  <r>
    <x v="147"/>
    <x v="3"/>
    <s v="Dispositivi medici"/>
    <x v="1"/>
    <x v="1"/>
    <s v="A01"/>
    <s v="AGHI"/>
    <m/>
    <s v="Si"/>
    <m/>
    <s v="Convenzione ARCA"/>
    <d v="2017-03-01T00:00:00"/>
    <x v="2"/>
    <m/>
    <n v="10000"/>
    <x v="7"/>
    <x v="7"/>
  </r>
  <r>
    <x v="148"/>
    <x v="8"/>
    <s v="Dispositivi medici"/>
    <x v="1"/>
    <x v="1"/>
    <s v="K02"/>
    <s v="DISPOSITIVI PER ELETTROCHIRURGIA"/>
    <m/>
    <s v="Si"/>
    <m/>
    <s v="Convenzione ARCA"/>
    <d v="2016-08-01T00:00:00"/>
    <x v="3"/>
    <m/>
    <n v="50000"/>
    <x v="7"/>
    <x v="7"/>
  </r>
  <r>
    <x v="149"/>
    <x v="7"/>
    <s v="Dispositivi medici"/>
    <x v="56"/>
    <x v="56"/>
    <s v="A01"/>
    <s v="AGHI"/>
    <m/>
    <s v="Si"/>
    <m/>
    <s v="Convenzione ARCA"/>
    <d v="2016-09-01T00:00:00"/>
    <x v="3"/>
    <m/>
    <n v="48532.97"/>
    <x v="0"/>
    <x v="0"/>
  </r>
  <r>
    <x v="150"/>
    <x v="8"/>
    <s v="Dispositivi medici"/>
    <x v="56"/>
    <x v="56"/>
    <s v="A01"/>
    <s v="AGHI"/>
    <m/>
    <s v="Si"/>
    <m/>
    <s v="Convenzione ARCA"/>
    <d v="2016-06-01T00:00:00"/>
    <x v="1"/>
    <m/>
    <n v="125229.28"/>
    <x v="0"/>
    <x v="0"/>
  </r>
  <r>
    <x v="151"/>
    <x v="5"/>
    <s v="Farmaci"/>
    <x v="43"/>
    <x v="43"/>
    <s v="A01AD11"/>
    <s v="VARI"/>
    <m/>
    <s v="No"/>
    <m/>
    <s v="Acquisto"/>
    <d v="2017-01-01T00:00:00"/>
    <x v="1"/>
    <m/>
    <n v="257779.33"/>
    <x v="0"/>
    <x v="0"/>
  </r>
  <r>
    <x v="152"/>
    <x v="14"/>
    <s v="Dispositivi medici"/>
    <x v="57"/>
    <x v="57"/>
    <s v="D07"/>
    <s v="ALCOLI"/>
    <m/>
    <s v="No"/>
    <m/>
    <s v="Acquisto"/>
    <s v=""/>
    <x v="2"/>
    <m/>
    <n v="43500"/>
    <x v="3"/>
    <x v="0"/>
  </r>
  <r>
    <x v="153"/>
    <x v="14"/>
    <s v="Dispositivi medici"/>
    <x v="57"/>
    <x v="57"/>
    <s v="D07"/>
    <s v="ALCOLI"/>
    <m/>
    <s v="No"/>
    <m/>
    <s v="Acquisto"/>
    <s v=""/>
    <x v="2"/>
    <m/>
    <n v="64000"/>
    <x v="3"/>
    <x v="2"/>
  </r>
  <r>
    <x v="154"/>
    <x v="14"/>
    <s v="Dispositivi medici"/>
    <x v="57"/>
    <x v="57"/>
    <s v="D07"/>
    <s v="ALCOLI"/>
    <m/>
    <s v="No"/>
    <m/>
    <s v="Acquisto"/>
    <s v=""/>
    <x v="2"/>
    <m/>
    <n v="10000"/>
    <x v="3"/>
    <x v="15"/>
  </r>
  <r>
    <x v="155"/>
    <x v="14"/>
    <s v="Dispositivi medici"/>
    <x v="57"/>
    <x v="57"/>
    <s v="D07"/>
    <s v="ALCOLI"/>
    <m/>
    <s v="No"/>
    <m/>
    <s v="Acquisto"/>
    <s v=""/>
    <x v="2"/>
    <m/>
    <n v="47721.35"/>
    <x v="3"/>
    <x v="1"/>
  </r>
  <r>
    <x v="156"/>
    <x v="14"/>
    <s v="Dispositivi medici"/>
    <x v="57"/>
    <x v="57"/>
    <s v="D07"/>
    <s v="ALCOLI"/>
    <m/>
    <s v="No"/>
    <m/>
    <s v="Acquisto"/>
    <s v=""/>
    <x v="2"/>
    <m/>
    <n v="10000"/>
    <x v="3"/>
    <x v="7"/>
  </r>
  <r>
    <x v="157"/>
    <x v="14"/>
    <s v="Dispositivi medici"/>
    <x v="57"/>
    <x v="57"/>
    <s v="D07"/>
    <s v="ALCOLI"/>
    <m/>
    <s v="No"/>
    <m/>
    <s v="Acquisto"/>
    <s v=""/>
    <x v="2"/>
    <m/>
    <n v="17500"/>
    <x v="3"/>
    <x v="9"/>
  </r>
  <r>
    <x v="158"/>
    <x v="14"/>
    <s v="Dispositivi medici"/>
    <x v="57"/>
    <x v="57"/>
    <s v="D07"/>
    <s v="ALCOLI"/>
    <m/>
    <s v="No"/>
    <m/>
    <s v="Acquisto"/>
    <s v=""/>
    <x v="2"/>
    <m/>
    <n v="50000"/>
    <x v="3"/>
    <x v="4"/>
  </r>
  <r>
    <x v="159"/>
    <x v="14"/>
    <s v="Dispositivi medici"/>
    <x v="57"/>
    <x v="57"/>
    <s v="D07"/>
    <s v="ALCOLI"/>
    <m/>
    <s v="No"/>
    <m/>
    <s v="Acquisto"/>
    <s v=""/>
    <x v="2"/>
    <m/>
    <n v="10000"/>
    <x v="3"/>
    <x v="8"/>
  </r>
  <r>
    <x v="160"/>
    <x v="14"/>
    <s v="Dispositivi medici"/>
    <x v="57"/>
    <x v="57"/>
    <s v="D07"/>
    <s v="ALCOLI"/>
    <m/>
    <s v="No"/>
    <m/>
    <s v="Acquisto"/>
    <s v=""/>
    <x v="2"/>
    <m/>
    <n v="100000"/>
    <x v="3"/>
    <x v="3"/>
  </r>
  <r>
    <x v="161"/>
    <x v="14"/>
    <s v="Dispositivi medici"/>
    <x v="57"/>
    <x v="57"/>
    <s v="D07"/>
    <s v="ALCOLI"/>
    <m/>
    <s v="No"/>
    <m/>
    <s v="Acquisto"/>
    <s v=""/>
    <x v="2"/>
    <m/>
    <n v="9000"/>
    <x v="3"/>
    <x v="10"/>
  </r>
  <r>
    <x v="162"/>
    <x v="14"/>
    <s v="Dispositivi medici"/>
    <x v="57"/>
    <x v="57"/>
    <s v="D07"/>
    <s v="ALCOLI"/>
    <m/>
    <s v="No"/>
    <m/>
    <s v="Acquisto"/>
    <s v=""/>
    <x v="2"/>
    <m/>
    <n v="23000"/>
    <x v="3"/>
    <x v="5"/>
  </r>
  <r>
    <x v="163"/>
    <x v="5"/>
    <s v="Dispositivi medici"/>
    <x v="58"/>
    <x v="58"/>
    <s v="A080102"/>
    <s v="SACCHE E CONTENITORI PER ALIMENTAZIONE PARENTERALE"/>
    <m/>
    <s v="Si"/>
    <m/>
    <s v="Convenzione ARCA"/>
    <d v="2017-06-01T00:00:00"/>
    <x v="2"/>
    <m/>
    <n v="154843.34"/>
    <x v="4"/>
    <x v="4"/>
  </r>
  <r>
    <x v="164"/>
    <x v="0"/>
    <s v="Forniture / servizi"/>
    <x v="59"/>
    <x v="59"/>
    <m/>
    <s v="-"/>
    <m/>
    <s v="No"/>
    <m/>
    <s v="Acquisto"/>
    <d v="2017-07-01T00:00:00"/>
    <x v="3"/>
    <m/>
    <n v="46922.28"/>
    <x v="4"/>
    <x v="4"/>
  </r>
  <r>
    <x v="165"/>
    <x v="0"/>
    <s v="Dispositivi medici"/>
    <x v="5"/>
    <x v="5"/>
    <s v="Z110301"/>
    <s v="SISTEMI PER ANGIOGRAFIA DIGITALE"/>
    <m/>
    <s v="No"/>
    <m/>
    <s v="Acquisto"/>
    <s v=""/>
    <x v="0"/>
    <m/>
    <n v="341300"/>
    <x v="5"/>
    <x v="5"/>
  </r>
  <r>
    <x v="166"/>
    <x v="9"/>
    <s v="Dispositivi medici"/>
    <x v="60"/>
    <x v="60"/>
    <s v="W01"/>
    <s v="REAGENTI DIAGNOSTICI"/>
    <m/>
    <s v="No"/>
    <m/>
    <s v="Acquisto"/>
    <s v=""/>
    <x v="3"/>
    <m/>
    <n v="350000"/>
    <x v="3"/>
    <x v="3"/>
  </r>
  <r>
    <x v="167"/>
    <x v="5"/>
    <s v="Dispositivi medici"/>
    <x v="43"/>
    <x v="43"/>
    <m/>
    <s v="-"/>
    <m/>
    <s v="Si"/>
    <m/>
    <s v="Convenzione ARCA"/>
    <d v="2016-09-01T00:00:00"/>
    <x v="0"/>
    <m/>
    <n v="112014.92"/>
    <x v="0"/>
    <x v="0"/>
  </r>
  <r>
    <x v="168"/>
    <x v="7"/>
    <s v="Farmaci"/>
    <x v="61"/>
    <x v="61"/>
    <s v="D08"/>
    <s v="ANTISETTICI E DISINFETTANTI"/>
    <m/>
    <s v="Si"/>
    <m/>
    <s v="Convenzione ARCA"/>
    <d v="2016-10-01T00:00:00"/>
    <x v="1"/>
    <m/>
    <n v="72000"/>
    <x v="11"/>
    <x v="15"/>
  </r>
  <r>
    <x v="169"/>
    <x v="5"/>
    <s v="Farmaci"/>
    <x v="43"/>
    <x v="43"/>
    <s v="D08"/>
    <s v="ANTISETTICI E DISINFETTANTI"/>
    <m/>
    <s v="Si"/>
    <m/>
    <s v="Convenzione ARCA"/>
    <d v="2016-06-01T00:00:00"/>
    <x v="0"/>
    <m/>
    <n v="2396"/>
    <x v="10"/>
    <x v="10"/>
  </r>
  <r>
    <x v="170"/>
    <x v="2"/>
    <s v="Dispositivi medici"/>
    <x v="5"/>
    <x v="5"/>
    <s v="W02"/>
    <s v="STRUMENTAZIONE IVD"/>
    <m/>
    <s v="No"/>
    <m/>
    <s v="Acquisto"/>
    <s v=""/>
    <x v="0"/>
    <m/>
    <n v="330000"/>
    <x v="3"/>
    <x v="3"/>
  </r>
  <r>
    <x v="171"/>
    <x v="5"/>
    <s v="Forniture / servizi"/>
    <x v="0"/>
    <x v="0"/>
    <m/>
    <s v="-"/>
    <m/>
    <s v="No"/>
    <m/>
    <s v="Acquisto"/>
    <s v=""/>
    <x v="0"/>
    <m/>
    <n v="130000"/>
    <x v="0"/>
    <x v="0"/>
  </r>
  <r>
    <x v="172"/>
    <x v="6"/>
    <s v="Forniture / servizi"/>
    <x v="13"/>
    <x v="13"/>
    <m/>
    <s v="-"/>
    <m/>
    <s v="No"/>
    <m/>
    <s v="Acquisto"/>
    <s v=""/>
    <x v="0"/>
    <m/>
    <n v="100000"/>
    <x v="5"/>
    <x v="5"/>
  </r>
  <r>
    <x v="173"/>
    <x v="9"/>
    <s v="Dispositivi medici"/>
    <x v="5"/>
    <x v="5"/>
    <s v="W02"/>
    <s v="STRUMENTAZIONE IVD"/>
    <m/>
    <s v="No"/>
    <m/>
    <s v="Acquisto"/>
    <s v=""/>
    <x v="0"/>
    <m/>
    <n v="70000"/>
    <x v="3"/>
    <x v="3"/>
  </r>
  <r>
    <x v="174"/>
    <x v="0"/>
    <s v="Forniture / servizi"/>
    <x v="13"/>
    <x v="13"/>
    <m/>
    <s v="-"/>
    <m/>
    <s v="No"/>
    <m/>
    <s v="Acquisto"/>
    <s v=""/>
    <x v="0"/>
    <m/>
    <n v="50000"/>
    <x v="5"/>
    <x v="5"/>
  </r>
  <r>
    <x v="175"/>
    <x v="5"/>
    <s v="Forniture / servizi"/>
    <x v="13"/>
    <x v="13"/>
    <m/>
    <s v="-"/>
    <m/>
    <s v="No"/>
    <m/>
    <s v="Acquisto"/>
    <s v=""/>
    <x v="0"/>
    <m/>
    <n v="86000"/>
    <x v="5"/>
    <x v="5"/>
  </r>
  <r>
    <x v="176"/>
    <x v="0"/>
    <s v="Forniture / servizi"/>
    <x v="13"/>
    <x v="13"/>
    <m/>
    <s v="-"/>
    <m/>
    <s v="No"/>
    <m/>
    <s v="Acquisto"/>
    <s v=""/>
    <x v="0"/>
    <m/>
    <n v="50000"/>
    <x v="6"/>
    <x v="6"/>
  </r>
  <r>
    <x v="177"/>
    <x v="8"/>
    <s v="Forniture / servizi"/>
    <x v="62"/>
    <x v="62"/>
    <m/>
    <s v="-"/>
    <m/>
    <s v="No"/>
    <m/>
    <s v="Acquisto"/>
    <s v=""/>
    <x v="0"/>
    <m/>
    <n v="82000"/>
    <x v="6"/>
    <x v="6"/>
  </r>
  <r>
    <x v="178"/>
    <x v="10"/>
    <s v="Forniture / servizi"/>
    <x v="63"/>
    <x v="63"/>
    <m/>
    <s v="-"/>
    <m/>
    <s v="No"/>
    <m/>
    <s v="Acquisto"/>
    <s v=""/>
    <x v="2"/>
    <m/>
    <n v="67288"/>
    <x v="0"/>
    <x v="0"/>
  </r>
  <r>
    <x v="179"/>
    <x v="10"/>
    <s v="Forniture / servizi"/>
    <x v="63"/>
    <x v="63"/>
    <m/>
    <s v="-"/>
    <m/>
    <s v="No"/>
    <m/>
    <s v="Acquisto"/>
    <s v=""/>
    <x v="2"/>
    <m/>
    <n v="29900"/>
    <x v="0"/>
    <x v="2"/>
  </r>
  <r>
    <x v="180"/>
    <x v="10"/>
    <s v="Forniture / servizi"/>
    <x v="63"/>
    <x v="63"/>
    <m/>
    <s v="-"/>
    <m/>
    <s v="No"/>
    <m/>
    <s v="Acquisto"/>
    <s v=""/>
    <x v="2"/>
    <m/>
    <n v="10000"/>
    <x v="0"/>
    <x v="11"/>
  </r>
  <r>
    <x v="181"/>
    <x v="10"/>
    <s v="Forniture / servizi"/>
    <x v="63"/>
    <x v="63"/>
    <m/>
    <s v="-"/>
    <m/>
    <s v="No"/>
    <m/>
    <s v="Acquisto"/>
    <s v=""/>
    <x v="2"/>
    <m/>
    <n v="17100"/>
    <x v="0"/>
    <x v="7"/>
  </r>
  <r>
    <x v="182"/>
    <x v="10"/>
    <s v="Forniture / servizi"/>
    <x v="63"/>
    <x v="63"/>
    <m/>
    <s v="-"/>
    <m/>
    <s v="No"/>
    <m/>
    <s v="Acquisto"/>
    <s v=""/>
    <x v="2"/>
    <m/>
    <n v="2500"/>
    <x v="0"/>
    <x v="10"/>
  </r>
  <r>
    <x v="183"/>
    <x v="5"/>
    <s v="Forniture / servizi"/>
    <x v="64"/>
    <x v="64"/>
    <m/>
    <s v="-"/>
    <m/>
    <s v="No"/>
    <m/>
    <s v="Acquisto"/>
    <d v="2017-06-01T00:00:00"/>
    <x v="2"/>
    <m/>
    <n v="6600"/>
    <x v="6"/>
    <x v="6"/>
  </r>
  <r>
    <x v="184"/>
    <x v="9"/>
    <s v="Forniture / servizi"/>
    <x v="65"/>
    <x v="65"/>
    <m/>
    <s v="-"/>
    <m/>
    <s v="No"/>
    <m/>
    <s v="Acquisto"/>
    <d v="2017-12-01T00:00:00"/>
    <x v="2"/>
    <m/>
    <n v="2900"/>
    <x v="6"/>
    <x v="6"/>
  </r>
  <r>
    <x v="185"/>
    <x v="9"/>
    <s v="Forniture / servizi"/>
    <x v="66"/>
    <x v="66"/>
    <m/>
    <s v="-"/>
    <m/>
    <s v="No"/>
    <m/>
    <s v="Acquisto"/>
    <d v="2017-09-01T00:00:00"/>
    <x v="2"/>
    <m/>
    <n v="11000"/>
    <x v="6"/>
    <x v="6"/>
  </r>
  <r>
    <x v="186"/>
    <x v="0"/>
    <s v="Forniture / servizi"/>
    <x v="67"/>
    <x v="67"/>
    <m/>
    <s v="-"/>
    <m/>
    <s v="Si"/>
    <m/>
    <s v="Convenzione ARCA"/>
    <d v="2017-06-01T00:00:00"/>
    <x v="2"/>
    <m/>
    <n v="1686000"/>
    <x v="12"/>
    <x v="11"/>
  </r>
  <r>
    <x v="187"/>
    <x v="9"/>
    <s v="Forniture / servizi"/>
    <x v="68"/>
    <x v="68"/>
    <m/>
    <s v="-"/>
    <m/>
    <s v="No"/>
    <m/>
    <s v="Acquisto"/>
    <d v="2017-12-01T00:00:00"/>
    <x v="2"/>
    <m/>
    <n v="9900"/>
    <x v="6"/>
    <x v="6"/>
  </r>
  <r>
    <x v="188"/>
    <x v="5"/>
    <s v="Forniture / servizi"/>
    <x v="69"/>
    <x v="69"/>
    <m/>
    <s v="-"/>
    <m/>
    <s v="No"/>
    <m/>
    <s v="Acquisto"/>
    <s v=""/>
    <x v="3"/>
    <m/>
    <n v="45000"/>
    <x v="10"/>
    <x v="10"/>
  </r>
  <r>
    <x v="189"/>
    <x v="0"/>
    <s v="Forniture / servizi"/>
    <x v="70"/>
    <x v="70"/>
    <m/>
    <s v="-"/>
    <m/>
    <s v="No"/>
    <m/>
    <s v="Acquisto"/>
    <d v="2017-05-01T00:00:00"/>
    <x v="2"/>
    <m/>
    <n v="48800"/>
    <x v="7"/>
    <x v="7"/>
  </r>
  <r>
    <x v="190"/>
    <x v="5"/>
    <s v="Forniture / servizi"/>
    <x v="71"/>
    <x v="71"/>
    <m/>
    <s v="-"/>
    <m/>
    <s v="No"/>
    <m/>
    <s v="Acquisto"/>
    <s v=""/>
    <x v="3"/>
    <m/>
    <n v="15000"/>
    <x v="10"/>
    <x v="10"/>
  </r>
  <r>
    <x v="191"/>
    <x v="5"/>
    <s v="Forniture / servizi"/>
    <x v="72"/>
    <x v="72"/>
    <m/>
    <s v="-"/>
    <m/>
    <s v="No"/>
    <m/>
    <s v="Acquisto"/>
    <s v=""/>
    <x v="3"/>
    <m/>
    <n v="50000"/>
    <x v="10"/>
    <x v="10"/>
  </r>
  <r>
    <x v="192"/>
    <x v="0"/>
    <s v="Forniture / servizi sanitari"/>
    <x v="7"/>
    <x v="7"/>
    <m/>
    <s v="-"/>
    <m/>
    <s v="No"/>
    <m/>
    <s v="Acquisto"/>
    <s v=""/>
    <x v="2"/>
    <m/>
    <n v="190000"/>
    <x v="5"/>
    <x v="5"/>
  </r>
  <r>
    <x v="193"/>
    <x v="0"/>
    <s v="Forniture / servizi sanitari"/>
    <x v="7"/>
    <x v="7"/>
    <m/>
    <s v="-"/>
    <m/>
    <s v="No"/>
    <m/>
    <s v="Acquisto"/>
    <s v=""/>
    <x v="2"/>
    <m/>
    <n v="200000"/>
    <x v="5"/>
    <x v="5"/>
  </r>
  <r>
    <x v="194"/>
    <x v="0"/>
    <s v="Forniture / servizi"/>
    <x v="48"/>
    <x v="48"/>
    <m/>
    <s v="-"/>
    <m/>
    <s v="No"/>
    <m/>
    <s v="Acquisto"/>
    <s v=""/>
    <x v="2"/>
    <m/>
    <n v="146400"/>
    <x v="7"/>
    <x v="7"/>
  </r>
  <r>
    <x v="195"/>
    <x v="8"/>
    <s v="Forniture / servizi sanitari"/>
    <x v="7"/>
    <x v="7"/>
    <m/>
    <s v="-"/>
    <m/>
    <s v="No"/>
    <m/>
    <s v="Acquisto"/>
    <s v=""/>
    <x v="2"/>
    <m/>
    <n v="11860"/>
    <x v="5"/>
    <x v="5"/>
  </r>
  <r>
    <x v="196"/>
    <x v="5"/>
    <s v="Forniture / servizi"/>
    <x v="72"/>
    <x v="72"/>
    <m/>
    <s v="-"/>
    <m/>
    <s v="No"/>
    <m/>
    <s v="Acquisto"/>
    <s v=""/>
    <x v="3"/>
    <m/>
    <n v="159000"/>
    <x v="10"/>
    <x v="10"/>
  </r>
  <r>
    <x v="197"/>
    <x v="5"/>
    <s v="Forniture / servizi"/>
    <x v="72"/>
    <x v="72"/>
    <m/>
    <s v="-"/>
    <m/>
    <s v="No"/>
    <m/>
    <s v="Acquisto"/>
    <s v=""/>
    <x v="3"/>
    <m/>
    <n v="56000"/>
    <x v="10"/>
    <x v="10"/>
  </r>
  <r>
    <x v="198"/>
    <x v="0"/>
    <s v="Forniture / servizi sanitari"/>
    <x v="72"/>
    <x v="72"/>
    <m/>
    <s v="-"/>
    <m/>
    <s v="No"/>
    <m/>
    <s v="Acquisto"/>
    <s v=""/>
    <x v="2"/>
    <m/>
    <n v="100000"/>
    <x v="5"/>
    <x v="5"/>
  </r>
  <r>
    <x v="199"/>
    <x v="0"/>
    <s v="Forniture / servizi sanitari"/>
    <x v="7"/>
    <x v="7"/>
    <m/>
    <s v="-"/>
    <m/>
    <s v="No"/>
    <m/>
    <s v="Acquisto"/>
    <s v=""/>
    <x v="2"/>
    <m/>
    <n v="25000"/>
    <x v="5"/>
    <x v="5"/>
  </r>
  <r>
    <x v="200"/>
    <x v="5"/>
    <s v="Forniture / servizi"/>
    <x v="72"/>
    <x v="72"/>
    <m/>
    <s v="-"/>
    <m/>
    <s v="No"/>
    <m/>
    <s v="Acquisto"/>
    <s v=""/>
    <x v="3"/>
    <m/>
    <n v="90000"/>
    <x v="10"/>
    <x v="10"/>
  </r>
  <r>
    <x v="201"/>
    <x v="0"/>
    <s v="Forniture / servizi sanitari"/>
    <x v="7"/>
    <x v="7"/>
    <m/>
    <s v="-"/>
    <m/>
    <s v="No"/>
    <m/>
    <s v="Acquisto"/>
    <s v=""/>
    <x v="2"/>
    <m/>
    <n v="15000"/>
    <x v="5"/>
    <x v="5"/>
  </r>
  <r>
    <x v="202"/>
    <x v="6"/>
    <s v="Forniture / servizi sanitari"/>
    <x v="7"/>
    <x v="7"/>
    <m/>
    <s v="-"/>
    <m/>
    <s v="Si"/>
    <m/>
    <s v="Acquisto"/>
    <s v=""/>
    <x v="2"/>
    <m/>
    <n v="9500"/>
    <x v="5"/>
    <x v="5"/>
  </r>
  <r>
    <x v="203"/>
    <x v="5"/>
    <s v="Forniture / servizi"/>
    <x v="72"/>
    <x v="72"/>
    <m/>
    <s v="-"/>
    <m/>
    <s v="No"/>
    <m/>
    <s v="Acquisto"/>
    <s v=""/>
    <x v="3"/>
    <m/>
    <n v="28000"/>
    <x v="10"/>
    <x v="10"/>
  </r>
  <r>
    <x v="204"/>
    <x v="9"/>
    <s v="Forniture / servizi sanitari"/>
    <x v="7"/>
    <x v="7"/>
    <m/>
    <s v="-"/>
    <m/>
    <s v="No"/>
    <m/>
    <s v="Acquisto"/>
    <s v=""/>
    <x v="2"/>
    <m/>
    <n v="11000"/>
    <x v="5"/>
    <x v="5"/>
  </r>
  <r>
    <x v="205"/>
    <x v="0"/>
    <s v="Forniture / servizi sanitari"/>
    <x v="7"/>
    <x v="7"/>
    <m/>
    <s v="-"/>
    <m/>
    <s v="No"/>
    <m/>
    <s v="Acquisto"/>
    <s v=""/>
    <x v="2"/>
    <m/>
    <n v="40000"/>
    <x v="5"/>
    <x v="5"/>
  </r>
  <r>
    <x v="206"/>
    <x v="6"/>
    <s v="Forniture / servizi sanitari"/>
    <x v="7"/>
    <x v="7"/>
    <m/>
    <s v="-"/>
    <m/>
    <s v="No"/>
    <m/>
    <s v="Acquisto"/>
    <s v=""/>
    <x v="2"/>
    <m/>
    <n v="140000"/>
    <x v="5"/>
    <x v="5"/>
  </r>
  <r>
    <x v="207"/>
    <x v="6"/>
    <s v="Forniture / servizi sanitari"/>
    <x v="7"/>
    <x v="7"/>
    <m/>
    <s v="-"/>
    <m/>
    <s v="No"/>
    <m/>
    <s v="Acquisto"/>
    <s v=""/>
    <x v="3"/>
    <m/>
    <n v="13300"/>
    <x v="5"/>
    <x v="5"/>
  </r>
  <r>
    <x v="208"/>
    <x v="0"/>
    <s v="Forniture / servizi sanitari"/>
    <x v="7"/>
    <x v="7"/>
    <m/>
    <s v="-"/>
    <m/>
    <s v="No"/>
    <m/>
    <s v="Acquisto"/>
    <s v=""/>
    <x v="2"/>
    <m/>
    <n v="12000"/>
    <x v="5"/>
    <x v="5"/>
  </r>
  <r>
    <x v="209"/>
    <x v="6"/>
    <s v="Forniture / servizi sanitari"/>
    <x v="7"/>
    <x v="7"/>
    <m/>
    <s v="-"/>
    <m/>
    <s v="No"/>
    <m/>
    <s v="Acquisto"/>
    <s v=""/>
    <x v="2"/>
    <m/>
    <n v="12000"/>
    <x v="5"/>
    <x v="5"/>
  </r>
  <r>
    <x v="210"/>
    <x v="5"/>
    <s v="Forniture / servizi sanitari"/>
    <x v="7"/>
    <x v="7"/>
    <m/>
    <s v="-"/>
    <m/>
    <s v="No"/>
    <m/>
    <s v="Acquisto"/>
    <s v=""/>
    <x v="0"/>
    <m/>
    <n v="90000"/>
    <x v="5"/>
    <x v="5"/>
  </r>
  <r>
    <x v="211"/>
    <x v="0"/>
    <s v="Forniture / servizi sanitari"/>
    <x v="7"/>
    <x v="7"/>
    <m/>
    <s v="-"/>
    <m/>
    <s v="No"/>
    <m/>
    <s v="Acquisto"/>
    <s v=""/>
    <x v="5"/>
    <m/>
    <n v="60000"/>
    <x v="5"/>
    <x v="5"/>
  </r>
  <r>
    <x v="212"/>
    <x v="5"/>
    <s v="Forniture / servizi sanitari"/>
    <x v="7"/>
    <x v="7"/>
    <m/>
    <s v="-"/>
    <m/>
    <s v="No"/>
    <m/>
    <s v="Acquisto"/>
    <s v=""/>
    <x v="0"/>
    <m/>
    <n v="30000"/>
    <x v="5"/>
    <x v="5"/>
  </r>
  <r>
    <x v="213"/>
    <x v="6"/>
    <s v="Forniture / servizi sanitari"/>
    <x v="7"/>
    <x v="7"/>
    <m/>
    <s v="-"/>
    <m/>
    <s v="No"/>
    <m/>
    <s v="Acquisto"/>
    <s v=""/>
    <x v="2"/>
    <m/>
    <n v="27000"/>
    <x v="5"/>
    <x v="5"/>
  </r>
  <r>
    <x v="214"/>
    <x v="6"/>
    <s v="Forniture / servizi sanitari"/>
    <x v="7"/>
    <x v="7"/>
    <m/>
    <s v="-"/>
    <m/>
    <s v="No"/>
    <m/>
    <s v="Acquisto"/>
    <s v=""/>
    <x v="2"/>
    <m/>
    <n v="70000"/>
    <x v="5"/>
    <x v="5"/>
  </r>
  <r>
    <x v="215"/>
    <x v="6"/>
    <s v="Forniture / servizi sanitari"/>
    <x v="7"/>
    <x v="7"/>
    <m/>
    <s v="-"/>
    <m/>
    <s v="No"/>
    <m/>
    <s v="Acquisto"/>
    <s v=""/>
    <x v="2"/>
    <m/>
    <n v="165000"/>
    <x v="5"/>
    <x v="5"/>
  </r>
  <r>
    <x v="216"/>
    <x v="6"/>
    <s v="Forniture / servizi sanitari"/>
    <x v="7"/>
    <x v="7"/>
    <m/>
    <s v="-"/>
    <m/>
    <s v="No"/>
    <m/>
    <s v="Acquisto"/>
    <s v=""/>
    <x v="2"/>
    <m/>
    <n v="65000"/>
    <x v="5"/>
    <x v="5"/>
  </r>
  <r>
    <x v="217"/>
    <x v="8"/>
    <s v="Forniture / servizi sanitari"/>
    <x v="7"/>
    <x v="7"/>
    <m/>
    <s v="-"/>
    <m/>
    <s v="No"/>
    <m/>
    <s v="Acquisto"/>
    <s v=""/>
    <x v="1"/>
    <m/>
    <n v="645000"/>
    <x v="5"/>
    <x v="5"/>
  </r>
  <r>
    <x v="218"/>
    <x v="0"/>
    <s v="Forniture / servizi sanitari"/>
    <x v="7"/>
    <x v="7"/>
    <m/>
    <s v="-"/>
    <m/>
    <s v="No"/>
    <m/>
    <s v="Acquisto"/>
    <s v=""/>
    <x v="2"/>
    <m/>
    <n v="700000"/>
    <x v="5"/>
    <x v="5"/>
  </r>
  <r>
    <x v="219"/>
    <x v="15"/>
    <s v="Forniture / servizi sanitari"/>
    <x v="73"/>
    <x v="73"/>
    <m/>
    <s v="-"/>
    <m/>
    <s v="No"/>
    <m/>
    <s v="Acquisto"/>
    <s v=""/>
    <x v="5"/>
    <m/>
    <n v="567000"/>
    <x v="5"/>
    <x v="5"/>
  </r>
  <r>
    <x v="220"/>
    <x v="4"/>
    <s v="Forniture / servizi sanitari"/>
    <x v="7"/>
    <x v="7"/>
    <m/>
    <s v="-"/>
    <m/>
    <s v="No"/>
    <m/>
    <s v="Acquisto"/>
    <s v=""/>
    <x v="2"/>
    <m/>
    <n v="6000"/>
    <x v="5"/>
    <x v="5"/>
  </r>
  <r>
    <x v="221"/>
    <x v="6"/>
    <s v="Forniture / servizi sanitari"/>
    <x v="7"/>
    <x v="7"/>
    <m/>
    <s v="-"/>
    <m/>
    <s v="No"/>
    <m/>
    <s v="Acquisto"/>
    <s v=""/>
    <x v="2"/>
    <m/>
    <n v="13000"/>
    <x v="5"/>
    <x v="5"/>
  </r>
  <r>
    <x v="222"/>
    <x v="5"/>
    <s v="Forniture / servizi"/>
    <x v="74"/>
    <x v="74"/>
    <m/>
    <s v="-"/>
    <m/>
    <s v="No"/>
    <m/>
    <s v="Acquisto"/>
    <s v=""/>
    <x v="2"/>
    <m/>
    <n v="55400"/>
    <x v="5"/>
    <x v="5"/>
  </r>
  <r>
    <x v="223"/>
    <x v="5"/>
    <s v="Forniture / servizi"/>
    <x v="75"/>
    <x v="75"/>
    <m/>
    <s v="-"/>
    <m/>
    <s v="No"/>
    <m/>
    <s v="Acquisto"/>
    <s v=""/>
    <x v="2"/>
    <m/>
    <n v="99800"/>
    <x v="5"/>
    <x v="5"/>
  </r>
  <r>
    <x v="224"/>
    <x v="5"/>
    <s v="Forniture / servizi"/>
    <x v="76"/>
    <x v="76"/>
    <m/>
    <s v="-"/>
    <m/>
    <s v="No"/>
    <m/>
    <s v="Acquisto"/>
    <d v="2016-06-01T00:00:00"/>
    <x v="3"/>
    <m/>
    <n v="48800"/>
    <x v="7"/>
    <x v="7"/>
  </r>
  <r>
    <x v="225"/>
    <x v="1"/>
    <s v="Forniture / servizi"/>
    <x v="76"/>
    <x v="76"/>
    <m/>
    <s v="-"/>
    <m/>
    <s v="No"/>
    <m/>
    <s v="Acquisto"/>
    <s v=""/>
    <x v="3"/>
    <m/>
    <n v="61000"/>
    <x v="7"/>
    <x v="7"/>
  </r>
  <r>
    <x v="226"/>
    <x v="0"/>
    <s v="Forniture / servizi sanitari"/>
    <x v="7"/>
    <x v="7"/>
    <m/>
    <s v="-"/>
    <m/>
    <s v="No"/>
    <m/>
    <s v="Acquisto"/>
    <s v=""/>
    <x v="2"/>
    <m/>
    <n v="80000"/>
    <x v="5"/>
    <x v="5"/>
  </r>
  <r>
    <x v="227"/>
    <x v="9"/>
    <s v="Forniture / servizi sanitari"/>
    <x v="7"/>
    <x v="7"/>
    <m/>
    <s v="-"/>
    <m/>
    <s v="No"/>
    <m/>
    <s v="Acquisto"/>
    <s v=""/>
    <x v="2"/>
    <m/>
    <n v="35000"/>
    <x v="5"/>
    <x v="5"/>
  </r>
  <r>
    <x v="228"/>
    <x v="0"/>
    <s v="Forniture / servizi sanitari"/>
    <x v="7"/>
    <x v="7"/>
    <m/>
    <s v="-"/>
    <m/>
    <s v="No"/>
    <m/>
    <s v="Acquisto"/>
    <s v=""/>
    <x v="2"/>
    <m/>
    <n v="16000"/>
    <x v="5"/>
    <x v="5"/>
  </r>
  <r>
    <x v="229"/>
    <x v="7"/>
    <s v="Forniture / servizi"/>
    <x v="77"/>
    <x v="77"/>
    <m/>
    <s v="-"/>
    <m/>
    <s v="No"/>
    <m/>
    <s v="Acquisto"/>
    <d v="2016-12-01T00:00:00"/>
    <x v="3"/>
    <m/>
    <n v="72000"/>
    <x v="7"/>
    <x v="7"/>
  </r>
  <r>
    <x v="230"/>
    <x v="1"/>
    <s v="Forniture / servizi"/>
    <x v="77"/>
    <x v="77"/>
    <m/>
    <s v="-"/>
    <m/>
    <s v="No"/>
    <m/>
    <s v="Acquisto"/>
    <s v=""/>
    <x v="2"/>
    <m/>
    <n v="72000"/>
    <x v="7"/>
    <x v="7"/>
  </r>
  <r>
    <x v="231"/>
    <x v="0"/>
    <s v="Forniture / servizi"/>
    <x v="78"/>
    <x v="78"/>
    <m/>
    <s v="-"/>
    <m/>
    <s v="No"/>
    <m/>
    <s v="Acquisto"/>
    <d v="2017-05-01T00:00:00"/>
    <x v="2"/>
    <m/>
    <n v="79300"/>
    <x v="7"/>
    <x v="7"/>
  </r>
  <r>
    <x v="232"/>
    <x v="0"/>
    <s v="Forniture / servizi sanitari"/>
    <x v="7"/>
    <x v="7"/>
    <m/>
    <s v="-"/>
    <m/>
    <s v="No"/>
    <m/>
    <s v="Acquisto"/>
    <s v=""/>
    <x v="2"/>
    <m/>
    <n v="45000"/>
    <x v="5"/>
    <x v="5"/>
  </r>
  <r>
    <x v="233"/>
    <x v="9"/>
    <s v="Dispositivi medici"/>
    <x v="1"/>
    <x v="1"/>
    <s v="V0804"/>
    <s v="IMMOBILIZZATORI PER PAZIENTI (durante procedure diagnostiche o terapeutiche)"/>
    <m/>
    <s v="No"/>
    <m/>
    <s v="Acquisto"/>
    <d v="2017-09-01T00:00:00"/>
    <x v="2"/>
    <m/>
    <n v="7000"/>
    <x v="2"/>
    <x v="2"/>
  </r>
  <r>
    <x v="234"/>
    <x v="11"/>
    <s v="Forniture / servizi"/>
    <x v="79"/>
    <x v="79"/>
    <m/>
    <s v="-"/>
    <m/>
    <s v="No"/>
    <m/>
    <s v="Acquisto"/>
    <d v="2017-12-01T00:00:00"/>
    <x v="2"/>
    <m/>
    <n v="14200"/>
    <x v="1"/>
    <x v="1"/>
  </r>
  <r>
    <x v="235"/>
    <x v="5"/>
    <s v="Forniture / servizi"/>
    <x v="80"/>
    <x v="80"/>
    <m/>
    <s v="-"/>
    <m/>
    <s v="No"/>
    <m/>
    <s v="Acquisto"/>
    <d v="2016-12-01T00:00:00"/>
    <x v="0"/>
    <m/>
    <n v="36600"/>
    <x v="7"/>
    <x v="7"/>
  </r>
  <r>
    <x v="236"/>
    <x v="9"/>
    <s v="Forniture / servizi sanitari"/>
    <x v="7"/>
    <x v="7"/>
    <m/>
    <s v="-"/>
    <m/>
    <s v="No"/>
    <m/>
    <s v="Acquisto"/>
    <d v="2017-11-01T00:00:00"/>
    <x v="2"/>
    <m/>
    <n v="1300000"/>
    <x v="4"/>
    <x v="4"/>
  </r>
  <r>
    <x v="237"/>
    <x v="5"/>
    <s v="Dispositivi medici"/>
    <x v="1"/>
    <x v="1"/>
    <s v="T04"/>
    <s v="AUSILI PER INCONTINENZA"/>
    <m/>
    <s v="Si"/>
    <m/>
    <s v="Convenzione ARCA"/>
    <s v=""/>
    <x v="2"/>
    <m/>
    <n v="2137000"/>
    <x v="7"/>
    <x v="7"/>
  </r>
  <r>
    <x v="238"/>
    <x v="5"/>
    <s v="Dispositivi medici"/>
    <x v="1"/>
    <x v="1"/>
    <s v="T04"/>
    <s v="AUSILI PER INCONTINENZA"/>
    <m/>
    <s v="Si"/>
    <m/>
    <s v="Convenzione ARCA"/>
    <s v=""/>
    <x v="2"/>
    <m/>
    <n v="70000"/>
    <x v="7"/>
    <x v="7"/>
  </r>
  <r>
    <x v="239"/>
    <x v="5"/>
    <s v="Dispositivi medici"/>
    <x v="81"/>
    <x v="81"/>
    <s v="T040101"/>
    <s v="PANNOLONI (N.T.COD.En ISO 0930)"/>
    <m/>
    <s v="Si"/>
    <m/>
    <s v="Convenzione ARCA"/>
    <d v="2016-08-01T00:00:00"/>
    <x v="3"/>
    <m/>
    <n v="28000"/>
    <x v="10"/>
    <x v="10"/>
  </r>
  <r>
    <x v="240"/>
    <x v="6"/>
    <s v="Dispositivi medici"/>
    <x v="1"/>
    <x v="1"/>
    <s v="V08"/>
    <s v="ATTREZZATURE DI SUPPORTO ALL'ATTIVITA' SANITARIA"/>
    <m/>
    <s v="No"/>
    <m/>
    <s v="Acquisto"/>
    <d v="2018-06-01T00:00:00"/>
    <x v="1"/>
    <m/>
    <n v="695000"/>
    <x v="7"/>
    <x v="7"/>
  </r>
  <r>
    <x v="241"/>
    <x v="6"/>
    <s v="Forniture / servizi"/>
    <x v="82"/>
    <x v="82"/>
    <m/>
    <s v="-"/>
    <m/>
    <s v="No"/>
    <m/>
    <s v="Acquisto"/>
    <d v="2018-08-01T00:00:00"/>
    <x v="1"/>
    <m/>
    <n v="807316.1"/>
    <x v="4"/>
    <x v="4"/>
  </r>
  <r>
    <x v="242"/>
    <x v="7"/>
    <s v="Dispositivi medici"/>
    <x v="83"/>
    <x v="83"/>
    <s v="T04"/>
    <s v="AUSILI PER INCONTINENZA"/>
    <m/>
    <s v="Si"/>
    <m/>
    <s v="Convenzione ARCA"/>
    <d v="2016-12-01T00:00:00"/>
    <x v="2"/>
    <m/>
    <n v="223000"/>
    <x v="11"/>
    <x v="15"/>
  </r>
  <r>
    <x v="243"/>
    <x v="7"/>
    <s v="Dispositivi medici"/>
    <x v="81"/>
    <x v="81"/>
    <s v="T04"/>
    <s v="AUSILI PER INCONTINENZA"/>
    <m/>
    <s v="Si"/>
    <m/>
    <s v="Convenzione ARCA"/>
    <d v="2016-06-01T00:00:00"/>
    <x v="3"/>
    <m/>
    <n v="1742400"/>
    <x v="4"/>
    <x v="4"/>
  </r>
  <r>
    <x v="244"/>
    <x v="5"/>
    <s v="Dispositivi medici"/>
    <x v="81"/>
    <x v="81"/>
    <s v="T04"/>
    <s v="AUSILI PER INCONTINENZA"/>
    <m/>
    <s v="Si"/>
    <m/>
    <s v="Convenzione ARCA"/>
    <d v="2016-09-01T00:00:00"/>
    <x v="0"/>
    <m/>
    <n v="100000"/>
    <x v="4"/>
    <x v="4"/>
  </r>
  <r>
    <x v="245"/>
    <x v="5"/>
    <s v="Forniture / servizi"/>
    <x v="13"/>
    <x v="13"/>
    <m/>
    <s v="-"/>
    <m/>
    <s v="Si"/>
    <m/>
    <s v="Convenzione ARCA"/>
    <s v=""/>
    <x v="0"/>
    <m/>
    <n v="77000"/>
    <x v="5"/>
    <x v="5"/>
  </r>
  <r>
    <x v="246"/>
    <x v="5"/>
    <s v="Forniture / servizi"/>
    <x v="13"/>
    <x v="13"/>
    <m/>
    <s v="-"/>
    <m/>
    <s v="No"/>
    <m/>
    <s v="Acquisto"/>
    <s v=""/>
    <x v="0"/>
    <m/>
    <n v="78000"/>
    <x v="5"/>
    <x v="5"/>
  </r>
  <r>
    <x v="247"/>
    <x v="1"/>
    <s v="Forniture / servizi"/>
    <x v="38"/>
    <x v="38"/>
    <m/>
    <s v="-"/>
    <m/>
    <s v="Si"/>
    <m/>
    <s v="Convenzione Consip"/>
    <s v=""/>
    <x v="2"/>
    <m/>
    <n v="80000"/>
    <x v="7"/>
    <x v="7"/>
  </r>
  <r>
    <x v="248"/>
    <x v="0"/>
    <s v="Dispositivi medici"/>
    <x v="1"/>
    <x v="1"/>
    <s v="M05"/>
    <s v="CEROTTI"/>
    <m/>
    <s v="Si"/>
    <m/>
    <s v="Convenzione ARCA"/>
    <d v="2016-02-01T00:00:00"/>
    <x v="3"/>
    <m/>
    <n v="40000"/>
    <x v="7"/>
    <x v="7"/>
  </r>
  <r>
    <x v="249"/>
    <x v="0"/>
    <s v="Dispositivi medici"/>
    <x v="1"/>
    <x v="1"/>
    <s v="A99"/>
    <s v="DISPOSITIVI DA SOMMINISTRAZIONE, PRELIEVO E RACCOLTA - ALTRI"/>
    <m/>
    <s v="Si"/>
    <m/>
    <s v="Convenzione ARCA"/>
    <d v="2017-02-01T00:00:00"/>
    <x v="3"/>
    <m/>
    <n v="8750"/>
    <x v="5"/>
    <x v="5"/>
  </r>
  <r>
    <x v="250"/>
    <x v="9"/>
    <s v="Farmaci"/>
    <x v="20"/>
    <x v="20"/>
    <s v="L04AB02"/>
    <s v="INFLIXIMAB"/>
    <m/>
    <s v="Si"/>
    <m/>
    <s v="Convenzione ARCA"/>
    <s v=""/>
    <x v="3"/>
    <m/>
    <n v="500000"/>
    <x v="5"/>
    <x v="5"/>
  </r>
  <r>
    <x v="251"/>
    <x v="10"/>
    <s v="Forniture / servizi sanitari"/>
    <x v="84"/>
    <x v="84"/>
    <m/>
    <s v="-"/>
    <m/>
    <s v="No"/>
    <m/>
    <s v="Acquisto"/>
    <s v=""/>
    <x v="2"/>
    <m/>
    <n v="25000"/>
    <x v="2"/>
    <x v="2"/>
  </r>
  <r>
    <x v="252"/>
    <x v="10"/>
    <s v="Forniture / servizi sanitari"/>
    <x v="84"/>
    <x v="84"/>
    <m/>
    <s v="-"/>
    <m/>
    <s v="No"/>
    <m/>
    <s v="Acquisto"/>
    <s v=""/>
    <x v="2"/>
    <m/>
    <n v="10000"/>
    <x v="2"/>
    <x v="15"/>
  </r>
  <r>
    <x v="253"/>
    <x v="10"/>
    <s v="Forniture / servizi sanitari"/>
    <x v="84"/>
    <x v="84"/>
    <m/>
    <s v="-"/>
    <m/>
    <s v="No"/>
    <m/>
    <s v="Acquisto"/>
    <s v=""/>
    <x v="2"/>
    <m/>
    <n v="21655"/>
    <x v="2"/>
    <x v="1"/>
  </r>
  <r>
    <x v="254"/>
    <x v="10"/>
    <s v="Forniture / servizi sanitari"/>
    <x v="84"/>
    <x v="84"/>
    <m/>
    <s v="-"/>
    <m/>
    <s v="No"/>
    <m/>
    <s v="Acquisto"/>
    <s v=""/>
    <x v="2"/>
    <m/>
    <n v="9412"/>
    <x v="2"/>
    <x v="9"/>
  </r>
  <r>
    <x v="255"/>
    <x v="10"/>
    <s v="Forniture / servizi sanitari"/>
    <x v="84"/>
    <x v="84"/>
    <m/>
    <s v="-"/>
    <m/>
    <s v="No"/>
    <m/>
    <s v="Acquisto"/>
    <s v=""/>
    <x v="2"/>
    <m/>
    <n v="15000"/>
    <x v="2"/>
    <x v="4"/>
  </r>
  <r>
    <x v="256"/>
    <x v="10"/>
    <s v="Forniture / servizi sanitari"/>
    <x v="84"/>
    <x v="84"/>
    <m/>
    <s v="-"/>
    <m/>
    <s v="No"/>
    <m/>
    <s v="Acquisto"/>
    <s v=""/>
    <x v="2"/>
    <m/>
    <n v="13000"/>
    <x v="2"/>
    <x v="3"/>
  </r>
  <r>
    <x v="257"/>
    <x v="3"/>
    <s v="Forniture / servizi"/>
    <x v="85"/>
    <x v="85"/>
    <m/>
    <s v="-"/>
    <m/>
    <s v="No"/>
    <m/>
    <s v="Acquisto"/>
    <d v="2016-06-01T00:00:00"/>
    <x v="1"/>
    <m/>
    <n v="125000"/>
    <x v="6"/>
    <x v="6"/>
  </r>
  <r>
    <x v="258"/>
    <x v="0"/>
    <s v="Forniture / servizi ferroviari"/>
    <x v="86"/>
    <x v="86"/>
    <m/>
    <s v="-"/>
    <m/>
    <s v="No"/>
    <m/>
    <s v="Convenzione Consip"/>
    <d v="2017-06-01T00:00:00"/>
    <x v="5"/>
    <m/>
    <n v="300000"/>
    <x v="4"/>
    <x v="4"/>
  </r>
  <r>
    <x v="259"/>
    <x v="9"/>
    <s v="Forniture / servizi"/>
    <x v="40"/>
    <x v="40"/>
    <m/>
    <s v="-"/>
    <m/>
    <s v="Si"/>
    <m/>
    <s v="Convenzione Consip"/>
    <d v="2017-06-01T00:00:00"/>
    <x v="3"/>
    <m/>
    <n v="92000"/>
    <x v="5"/>
    <x v="5"/>
  </r>
  <r>
    <x v="260"/>
    <x v="7"/>
    <s v="Forniture / servizi"/>
    <x v="87"/>
    <x v="87"/>
    <m/>
    <s v="-"/>
    <m/>
    <s v="No"/>
    <m/>
    <s v="Acquisto"/>
    <d v="2016-12-01T00:00:00"/>
    <x v="2"/>
    <m/>
    <n v="8000"/>
    <x v="7"/>
    <x v="7"/>
  </r>
  <r>
    <x v="261"/>
    <x v="8"/>
    <s v="Forniture / servizi"/>
    <x v="87"/>
    <x v="87"/>
    <m/>
    <s v="-"/>
    <m/>
    <s v="Si"/>
    <m/>
    <s v="Convenzione ARCA"/>
    <d v="2016-11-01T00:00:00"/>
    <x v="2"/>
    <m/>
    <n v="20000"/>
    <x v="11"/>
    <x v="15"/>
  </r>
  <r>
    <x v="262"/>
    <x v="9"/>
    <s v="Forniture / servizi"/>
    <x v="87"/>
    <x v="87"/>
    <m/>
    <s v="-"/>
    <m/>
    <s v="Si"/>
    <m/>
    <s v="Convenzione ARCA"/>
    <d v="2017-10-01T00:00:00"/>
    <x v="3"/>
    <m/>
    <n v="33000"/>
    <x v="5"/>
    <x v="5"/>
  </r>
  <r>
    <x v="263"/>
    <x v="7"/>
    <s v="Forniture / servizi"/>
    <x v="87"/>
    <x v="87"/>
    <m/>
    <s v="-"/>
    <m/>
    <s v="Si"/>
    <m/>
    <s v="Convenzione ARCA"/>
    <s v=""/>
    <x v="2"/>
    <m/>
    <n v="20000"/>
    <x v="7"/>
    <x v="7"/>
  </r>
  <r>
    <x v="264"/>
    <x v="5"/>
    <s v="Forniture / servizi"/>
    <x v="87"/>
    <x v="87"/>
    <m/>
    <s v="-"/>
    <m/>
    <s v="Si"/>
    <m/>
    <s v="Convenzione ARCA"/>
    <d v="2016-12-01T00:00:00"/>
    <x v="0"/>
    <m/>
    <n v="77500"/>
    <x v="4"/>
    <x v="4"/>
  </r>
  <r>
    <x v="265"/>
    <x v="7"/>
    <s v="Dispositivi medici"/>
    <x v="88"/>
    <x v="88"/>
    <s v="C010380"/>
    <s v="CANNULE PER ACCESSO ARTERIOSO - ACCESSORI"/>
    <m/>
    <s v="No"/>
    <m/>
    <s v="Acquisto"/>
    <d v="2016-03-01T00:00:00"/>
    <x v="5"/>
    <m/>
    <n v="94658.3"/>
    <x v="0"/>
    <x v="0"/>
  </r>
  <r>
    <x v="266"/>
    <x v="11"/>
    <s v="Forniture / servizi"/>
    <x v="48"/>
    <x v="48"/>
    <m/>
    <s v="-"/>
    <m/>
    <s v="No"/>
    <m/>
    <s v="Acquisto"/>
    <d v="2018-02-01T00:00:00"/>
    <x v="2"/>
    <m/>
    <n v="16500"/>
    <x v="3"/>
    <x v="3"/>
  </r>
  <r>
    <x v="267"/>
    <x v="11"/>
    <s v="Forniture / servizi"/>
    <x v="89"/>
    <x v="89"/>
    <m/>
    <s v="-"/>
    <m/>
    <s v="No"/>
    <m/>
    <s v="Acquisto"/>
    <s v=""/>
    <x v="2"/>
    <m/>
    <n v="73200"/>
    <x v="7"/>
    <x v="7"/>
  </r>
  <r>
    <x v="268"/>
    <x v="11"/>
    <s v="Forniture / servizi"/>
    <x v="0"/>
    <x v="0"/>
    <m/>
    <s v="-"/>
    <m/>
    <s v="No"/>
    <m/>
    <s v="Acquisto"/>
    <s v=""/>
    <x v="2"/>
    <m/>
    <n v="65787"/>
    <x v="0"/>
    <x v="0"/>
  </r>
  <r>
    <x v="269"/>
    <x v="2"/>
    <s v="Farmaci"/>
    <x v="90"/>
    <x v="90"/>
    <s v="A01AD11"/>
    <s v="VARI"/>
    <m/>
    <s v="No"/>
    <m/>
    <s v="Acquisto"/>
    <d v="2017-12-01T00:00:00"/>
    <x v="3"/>
    <m/>
    <n v="277029.5"/>
    <x v="0"/>
    <x v="0"/>
  </r>
  <r>
    <x v="270"/>
    <x v="5"/>
    <s v="Forniture / servizi"/>
    <x v="91"/>
    <x v="91"/>
    <m/>
    <s v="-"/>
    <m/>
    <s v="No"/>
    <m/>
    <s v="Convenzione Consip"/>
    <d v="2016-12-01T00:00:00"/>
    <x v="0"/>
    <m/>
    <n v="1600"/>
    <x v="4"/>
    <x v="4"/>
  </r>
  <r>
    <x v="271"/>
    <x v="0"/>
    <s v="Dispositivi medici"/>
    <x v="5"/>
    <x v="5"/>
    <s v="Z12080101"/>
    <s v="MONITOR FETALI"/>
    <m/>
    <s v="No"/>
    <m/>
    <s v="Acquisto"/>
    <s v=""/>
    <x v="0"/>
    <m/>
    <n v="57300"/>
    <x v="5"/>
    <x v="5"/>
  </r>
  <r>
    <x v="272"/>
    <x v="7"/>
    <s v="Forniture / servizi"/>
    <x v="87"/>
    <x v="87"/>
    <m/>
    <s v="-"/>
    <m/>
    <s v="Si"/>
    <m/>
    <s v="Convenzione ARCA"/>
    <d v="2016-08-01T00:00:00"/>
    <x v="1"/>
    <m/>
    <n v="77000"/>
    <x v="11"/>
    <x v="15"/>
  </r>
  <r>
    <x v="273"/>
    <x v="0"/>
    <s v="Forniture / servizi"/>
    <x v="92"/>
    <x v="92"/>
    <m/>
    <s v="-"/>
    <m/>
    <s v="Si"/>
    <m/>
    <s v="Convenzione ARCA"/>
    <d v="2017-06-01T00:00:00"/>
    <x v="0"/>
    <m/>
    <n v="104000"/>
    <x v="4"/>
    <x v="4"/>
  </r>
  <r>
    <x v="274"/>
    <x v="7"/>
    <s v="Forniture / servizi"/>
    <x v="87"/>
    <x v="87"/>
    <m/>
    <s v="-"/>
    <m/>
    <s v="Si"/>
    <m/>
    <s v="Convenzione ARCA"/>
    <d v="2016-06-01T00:00:00"/>
    <x v="0"/>
    <m/>
    <n v="55000"/>
    <x v="3"/>
    <x v="3"/>
  </r>
  <r>
    <x v="275"/>
    <x v="0"/>
    <s v="Forniture / servizi"/>
    <x v="87"/>
    <x v="87"/>
    <m/>
    <s v="-"/>
    <m/>
    <s v="Si"/>
    <m/>
    <s v="Convenzione ARCA"/>
    <d v="2017-06-01T00:00:00"/>
    <x v="3"/>
    <m/>
    <n v="16000"/>
    <x v="10"/>
    <x v="10"/>
  </r>
  <r>
    <x v="276"/>
    <x v="11"/>
    <s v="Forniture / servizi"/>
    <x v="93"/>
    <x v="93"/>
    <m/>
    <s v="-"/>
    <m/>
    <s v="No"/>
    <m/>
    <s v="Acquisto"/>
    <d v="2018-02-01T00:00:00"/>
    <x v="2"/>
    <m/>
    <n v="4800"/>
    <x v="4"/>
    <x v="4"/>
  </r>
  <r>
    <x v="277"/>
    <x v="10"/>
    <s v="Dispositivi medici"/>
    <x v="1"/>
    <x v="1"/>
    <s v="Z1302"/>
    <s v="CARTE PER REGISTRAZIONE DIAGNOSTICA"/>
    <m/>
    <s v="No"/>
    <m/>
    <s v="Acquisto"/>
    <d v="2017-02-01T00:00:00"/>
    <x v="2"/>
    <m/>
    <n v="27000"/>
    <x v="7"/>
    <x v="0"/>
  </r>
  <r>
    <x v="278"/>
    <x v="10"/>
    <s v="Dispositivi medici"/>
    <x v="1"/>
    <x v="1"/>
    <s v="Z1302"/>
    <s v="CARTE PER REGISTRAZIONE DIAGNOSTICA"/>
    <m/>
    <s v="No"/>
    <m/>
    <s v="Acquisto"/>
    <d v="2017-02-01T00:00:00"/>
    <x v="2"/>
    <m/>
    <n v="25000"/>
    <x v="7"/>
    <x v="2"/>
  </r>
  <r>
    <x v="279"/>
    <x v="10"/>
    <s v="Dispositivi medici"/>
    <x v="1"/>
    <x v="1"/>
    <s v="Z1302"/>
    <s v="CARTE PER REGISTRAZIONE DIAGNOSTICA"/>
    <m/>
    <s v="No"/>
    <m/>
    <s v="Acquisto"/>
    <d v="2017-02-01T00:00:00"/>
    <x v="2"/>
    <m/>
    <n v="40000"/>
    <x v="7"/>
    <x v="15"/>
  </r>
  <r>
    <x v="280"/>
    <x v="10"/>
    <s v="Dispositivi medici"/>
    <x v="1"/>
    <x v="1"/>
    <s v="Z1302"/>
    <s v="CARTE PER REGISTRAZIONE DIAGNOSTICA"/>
    <m/>
    <s v="No"/>
    <m/>
    <s v="Acquisto"/>
    <d v="2017-02-01T00:00:00"/>
    <x v="2"/>
    <m/>
    <n v="40000"/>
    <x v="7"/>
    <x v="1"/>
  </r>
  <r>
    <x v="281"/>
    <x v="10"/>
    <s v="Dispositivi medici"/>
    <x v="1"/>
    <x v="1"/>
    <s v="Z1302"/>
    <s v="CARTE PER REGISTRAZIONE DIAGNOSTICA"/>
    <m/>
    <s v="No"/>
    <m/>
    <s v="Acquisto"/>
    <d v="2017-02-01T00:00:00"/>
    <x v="2"/>
    <m/>
    <n v="88000"/>
    <x v="7"/>
    <x v="7"/>
  </r>
  <r>
    <x v="282"/>
    <x v="10"/>
    <s v="Dispositivi medici"/>
    <x v="1"/>
    <x v="1"/>
    <s v="Z1302"/>
    <s v="CARTE PER REGISTRAZIONE DIAGNOSTICA"/>
    <m/>
    <s v="No"/>
    <m/>
    <s v="Acquisto"/>
    <d v="2017-02-01T00:00:00"/>
    <x v="2"/>
    <m/>
    <n v="19600"/>
    <x v="7"/>
    <x v="9"/>
  </r>
  <r>
    <x v="283"/>
    <x v="10"/>
    <s v="Dispositivi medici"/>
    <x v="1"/>
    <x v="1"/>
    <s v="Z1302"/>
    <s v="CARTE PER REGISTRAZIONE DIAGNOSTICA"/>
    <m/>
    <s v="No"/>
    <m/>
    <s v="Acquisto"/>
    <d v="2017-02-01T00:00:00"/>
    <x v="2"/>
    <m/>
    <n v="40000"/>
    <x v="7"/>
    <x v="4"/>
  </r>
  <r>
    <x v="284"/>
    <x v="10"/>
    <s v="Dispositivi medici"/>
    <x v="1"/>
    <x v="1"/>
    <s v="Z1302"/>
    <s v="CARTE PER REGISTRAZIONE DIAGNOSTICA"/>
    <m/>
    <s v="No"/>
    <m/>
    <s v="Acquisto"/>
    <d v="2017-02-01T00:00:00"/>
    <x v="2"/>
    <m/>
    <n v="16500"/>
    <x v="7"/>
    <x v="12"/>
  </r>
  <r>
    <x v="285"/>
    <x v="10"/>
    <s v="Dispositivi medici"/>
    <x v="1"/>
    <x v="1"/>
    <s v="Z1302"/>
    <s v="CARTE PER REGISTRAZIONE DIAGNOSTICA"/>
    <m/>
    <s v="No"/>
    <m/>
    <s v="Acquisto"/>
    <d v="2017-02-01T00:00:00"/>
    <x v="2"/>
    <m/>
    <n v="10000"/>
    <x v="7"/>
    <x v="13"/>
  </r>
  <r>
    <x v="286"/>
    <x v="10"/>
    <s v="Dispositivi medici"/>
    <x v="1"/>
    <x v="1"/>
    <s v="Z1302"/>
    <s v="CARTE PER REGISTRAZIONE DIAGNOSTICA"/>
    <m/>
    <s v="No"/>
    <m/>
    <s v="Acquisto"/>
    <d v="2017-02-01T00:00:00"/>
    <x v="2"/>
    <m/>
    <n v="2500"/>
    <x v="7"/>
    <x v="10"/>
  </r>
  <r>
    <x v="287"/>
    <x v="10"/>
    <s v="Dispositivi medici"/>
    <x v="1"/>
    <x v="1"/>
    <s v="Z1302"/>
    <s v="CARTE PER REGISTRAZIONE DIAGNOSTICA"/>
    <m/>
    <s v="No"/>
    <m/>
    <s v="Acquisto"/>
    <d v="2017-02-01T00:00:00"/>
    <x v="2"/>
    <m/>
    <n v="10000"/>
    <x v="7"/>
    <x v="14"/>
  </r>
  <r>
    <x v="288"/>
    <x v="10"/>
    <s v="Dispositivi medici"/>
    <x v="1"/>
    <x v="1"/>
    <s v="Z1302"/>
    <s v="CARTE PER REGISTRAZIONE DIAGNOSTICA"/>
    <m/>
    <s v="No"/>
    <m/>
    <s v="Acquisto"/>
    <d v="2017-02-01T00:00:00"/>
    <x v="2"/>
    <m/>
    <n v="120000"/>
    <x v="7"/>
    <x v="5"/>
  </r>
  <r>
    <x v="289"/>
    <x v="2"/>
    <s v="Forniture / servizi"/>
    <x v="87"/>
    <x v="87"/>
    <m/>
    <s v="-"/>
    <m/>
    <s v="No"/>
    <m/>
    <s v="Acquisto"/>
    <d v="2017-12-01T00:00:00"/>
    <x v="3"/>
    <m/>
    <n v="17848.599999999999"/>
    <x v="1"/>
    <x v="1"/>
  </r>
  <r>
    <x v="290"/>
    <x v="6"/>
    <s v="Dispositivi medici"/>
    <x v="56"/>
    <x v="56"/>
    <s v="A0499"/>
    <s v="FILTRI PER SOLUZIONI - ALTRI"/>
    <m/>
    <s v="No"/>
    <m/>
    <s v="Acquisto"/>
    <d v="2017-12-01T00:00:00"/>
    <x v="2"/>
    <m/>
    <n v="60512"/>
    <x v="0"/>
    <x v="0"/>
  </r>
  <r>
    <x v="291"/>
    <x v="12"/>
    <s v="Dispositivi medici"/>
    <x v="1"/>
    <x v="1"/>
    <s v="G03010199"/>
    <s v="CATETERI A PALLONCINO PER ENDOSCOPIA DIGESTIVA - ALTRI"/>
    <m/>
    <s v="No"/>
    <m/>
    <s v="Acquisto"/>
    <d v="2018-12-01T00:00:00"/>
    <x v="3"/>
    <m/>
    <n v="20000"/>
    <x v="5"/>
    <x v="5"/>
  </r>
  <r>
    <x v="292"/>
    <x v="16"/>
    <s v="Dispositivi medici"/>
    <x v="94"/>
    <x v="94"/>
    <s v="C010402020199"/>
    <s v="CATETERI DILATATORI PER PTA - ALTRI"/>
    <m/>
    <s v="No"/>
    <m/>
    <s v="Acquisto"/>
    <s v=""/>
    <x v="2"/>
    <m/>
    <n v="37000"/>
    <x v="0"/>
    <x v="0"/>
  </r>
  <r>
    <x v="293"/>
    <x v="16"/>
    <s v="Dispositivi medici"/>
    <x v="94"/>
    <x v="94"/>
    <s v="C010402020199"/>
    <s v="CATETERI DILATATORI PER PTA - ALTRI"/>
    <m/>
    <s v="No"/>
    <m/>
    <s v="Acquisto"/>
    <s v=""/>
    <x v="2"/>
    <m/>
    <n v="22500"/>
    <x v="0"/>
    <x v="5"/>
  </r>
  <r>
    <x v="294"/>
    <x v="9"/>
    <s v="Dispositivi medici"/>
    <x v="1"/>
    <x v="1"/>
    <s v="C019004"/>
    <s v="SISTEMI DI MONITORAGGIO CARDIOVASCOLARE"/>
    <m/>
    <s v="No"/>
    <m/>
    <s v="Acquisto"/>
    <d v="2017-07-01T00:00:00"/>
    <x v="2"/>
    <m/>
    <n v="26000"/>
    <x v="5"/>
    <x v="5"/>
  </r>
  <r>
    <x v="295"/>
    <x v="1"/>
    <s v="Dispositivi medici"/>
    <x v="95"/>
    <x v="95"/>
    <s v="C0101"/>
    <s v="CATETERI VENOSI PERIFERICI"/>
    <m/>
    <s v="Si"/>
    <m/>
    <s v="Convenzione ARCA"/>
    <d v="2018-12-01T00:00:00"/>
    <x v="2"/>
    <m/>
    <n v="40000"/>
    <x v="11"/>
    <x v="15"/>
  </r>
  <r>
    <x v="296"/>
    <x v="9"/>
    <s v="Dispositivi medici"/>
    <x v="1"/>
    <x v="1"/>
    <s v="A060201"/>
    <s v="CATETERI E KIT PER DRENAGGI ESTERNI (ASCESSI, BILIARI, CISTI)"/>
    <m/>
    <s v="Si"/>
    <m/>
    <s v="Convenzione ARCA"/>
    <s v=""/>
    <x v="2"/>
    <m/>
    <n v="61660"/>
    <x v="0"/>
    <x v="0"/>
  </r>
  <r>
    <x v="297"/>
    <x v="6"/>
    <s v="Forniture / servizi"/>
    <x v="96"/>
    <x v="96"/>
    <m/>
    <s v="-"/>
    <m/>
    <s v="No"/>
    <m/>
    <s v="Acquisto"/>
    <d v="2018-02-01T00:00:00"/>
    <x v="2"/>
    <m/>
    <n v="2500"/>
    <x v="6"/>
    <x v="6"/>
  </r>
  <r>
    <x v="298"/>
    <x v="8"/>
    <s v="Forniture / servizi sanitari"/>
    <x v="7"/>
    <x v="7"/>
    <m/>
    <s v="-"/>
    <m/>
    <s v="No"/>
    <m/>
    <s v="Acquisto"/>
    <d v="2016-06-01T00:00:00"/>
    <x v="0"/>
    <m/>
    <n v="63000"/>
    <x v="3"/>
    <x v="3"/>
  </r>
  <r>
    <x v="299"/>
    <x v="5"/>
    <s v="Dispositivi medici"/>
    <x v="1"/>
    <x v="1"/>
    <s v="A060304"/>
    <s v="DISPOSITIVI PER LA RACCOLTA INTRAOPERATORIA DEI LIQUIDI ASPIRATI"/>
    <m/>
    <s v="No"/>
    <m/>
    <s v="Acquisto"/>
    <d v="2017-03-01T00:00:00"/>
    <x v="5"/>
    <m/>
    <n v="60000"/>
    <x v="5"/>
    <x v="5"/>
  </r>
  <r>
    <x v="300"/>
    <x v="2"/>
    <s v="Dispositivi medici"/>
    <x v="18"/>
    <x v="18"/>
    <s v="G03"/>
    <s v="DISPOSITIVI PER ENDOSCOPIA DIGESTIVA"/>
    <m/>
    <s v="No"/>
    <m/>
    <s v="Acquisto"/>
    <s v=""/>
    <x v="2"/>
    <m/>
    <n v="74000"/>
    <x v="3"/>
    <x v="3"/>
  </r>
  <r>
    <x v="301"/>
    <x v="5"/>
    <s v="Dispositivi medici"/>
    <x v="1"/>
    <x v="1"/>
    <s v="H0202020201"/>
    <s v="SUTURATRICI CIRCOLARI CURVE MONOUSO PER CHIRURGIA APERTA"/>
    <m/>
    <s v="No"/>
    <m/>
    <s v="Acquisto"/>
    <d v="2016-12-01T00:00:00"/>
    <x v="0"/>
    <m/>
    <n v="284951.17"/>
    <x v="0"/>
    <x v="0"/>
  </r>
  <r>
    <x v="302"/>
    <x v="5"/>
    <s v="Dispositivi medici"/>
    <x v="1"/>
    <x v="1"/>
    <s v="G03"/>
    <s v="DISPOSITIVI PER ENDOSCOPIA DIGESTIVA"/>
    <m/>
    <s v="No"/>
    <m/>
    <s v="Acquisto"/>
    <s v=""/>
    <x v="2"/>
    <m/>
    <n v="30000"/>
    <x v="5"/>
    <x v="5"/>
  </r>
  <r>
    <x v="303"/>
    <x v="9"/>
    <s v="Dispositivi medici"/>
    <x v="5"/>
    <x v="5"/>
    <s v="Z11"/>
    <s v="STRUMENTAZIONE PER BIOIMMAGINI E RADIOTERAPIA"/>
    <m/>
    <s v="No"/>
    <m/>
    <s v="Acquisto"/>
    <s v=""/>
    <x v="0"/>
    <m/>
    <n v="304000"/>
    <x v="3"/>
    <x v="3"/>
  </r>
  <r>
    <x v="304"/>
    <x v="2"/>
    <s v="Dispositivi medici"/>
    <x v="32"/>
    <x v="32"/>
    <s v="Z1202"/>
    <s v="STRUMENTAZIONE PER ENDOSCOPIA E CHIRURGIA MINI-INVASIVA"/>
    <m/>
    <s v="No"/>
    <m/>
    <s v="Acquisto"/>
    <s v=""/>
    <x v="0"/>
    <m/>
    <n v="100000"/>
    <x v="4"/>
    <x v="4"/>
  </r>
  <r>
    <x v="305"/>
    <x v="10"/>
    <s v="Forniture / servizi"/>
    <x v="97"/>
    <x v="97"/>
    <m/>
    <s v="-"/>
    <m/>
    <s v="No"/>
    <m/>
    <s v="Acquisto"/>
    <s v=""/>
    <x v="2"/>
    <m/>
    <n v="30000"/>
    <x v="9"/>
    <x v="11"/>
  </r>
  <r>
    <x v="306"/>
    <x v="10"/>
    <s v="Forniture / servizi"/>
    <x v="97"/>
    <x v="97"/>
    <m/>
    <s v="-"/>
    <m/>
    <s v="No"/>
    <m/>
    <s v="Acquisto"/>
    <s v=""/>
    <x v="2"/>
    <m/>
    <n v="60000"/>
    <x v="9"/>
    <x v="9"/>
  </r>
  <r>
    <x v="307"/>
    <x v="4"/>
    <s v="Concessioni"/>
    <x v="97"/>
    <x v="97"/>
    <m/>
    <s v="-"/>
    <m/>
    <s v="No"/>
    <m/>
    <s v="Acquisto"/>
    <d v="2018-08-01T00:00:00"/>
    <x v="7"/>
    <m/>
    <n v="104100"/>
    <x v="11"/>
    <x v="15"/>
  </r>
  <r>
    <x v="308"/>
    <x v="7"/>
    <s v="Forniture / servizi"/>
    <x v="98"/>
    <x v="98"/>
    <m/>
    <s v="-"/>
    <m/>
    <s v="No"/>
    <m/>
    <s v="Acquisto"/>
    <d v="2016-12-01T00:00:00"/>
    <x v="5"/>
    <m/>
    <n v="145000"/>
    <x v="11"/>
    <x v="15"/>
  </r>
  <r>
    <x v="309"/>
    <x v="5"/>
    <s v="Concessioni"/>
    <x v="7"/>
    <x v="7"/>
    <m/>
    <s v="-"/>
    <m/>
    <s v="No"/>
    <m/>
    <s v="Acquisto"/>
    <d v="2016-11-01T00:00:00"/>
    <x v="3"/>
    <m/>
    <n v="64000"/>
    <x v="11"/>
    <x v="15"/>
  </r>
  <r>
    <x v="310"/>
    <x v="3"/>
    <s v="Forniture / servizi"/>
    <x v="97"/>
    <x v="97"/>
    <m/>
    <s v="-"/>
    <m/>
    <s v="No"/>
    <m/>
    <s v="Acquisto"/>
    <d v="2016-12-01T00:00:00"/>
    <x v="6"/>
    <m/>
    <n v="6000"/>
    <x v="7"/>
    <x v="7"/>
  </r>
  <r>
    <x v="311"/>
    <x v="17"/>
    <s v="Forniture / servizi"/>
    <x v="99"/>
    <x v="99"/>
    <m/>
    <s v="-"/>
    <m/>
    <s v="No"/>
    <m/>
    <s v="Acquisto"/>
    <d v="2016-09-01T00:00:00"/>
    <x v="2"/>
    <m/>
    <n v="100001"/>
    <x v="3"/>
    <x v="0"/>
  </r>
  <r>
    <x v="312"/>
    <x v="17"/>
    <s v="Forniture / servizi"/>
    <x v="99"/>
    <x v="99"/>
    <m/>
    <s v="-"/>
    <m/>
    <s v="No"/>
    <m/>
    <s v="Acquisto"/>
    <d v="2016-09-01T00:00:00"/>
    <x v="2"/>
    <m/>
    <n v="10000"/>
    <x v="3"/>
    <x v="15"/>
  </r>
  <r>
    <x v="313"/>
    <x v="17"/>
    <s v="Forniture / servizi"/>
    <x v="99"/>
    <x v="99"/>
    <m/>
    <s v="-"/>
    <m/>
    <s v="No"/>
    <m/>
    <s v="Acquisto"/>
    <d v="2016-09-01T00:00:00"/>
    <x v="2"/>
    <m/>
    <n v="10000"/>
    <x v="3"/>
    <x v="11"/>
  </r>
  <r>
    <x v="314"/>
    <x v="17"/>
    <s v="Forniture / servizi"/>
    <x v="99"/>
    <x v="99"/>
    <m/>
    <s v="-"/>
    <m/>
    <s v="No"/>
    <m/>
    <s v="Acquisto"/>
    <d v="2016-09-01T00:00:00"/>
    <x v="2"/>
    <m/>
    <n v="10000"/>
    <x v="3"/>
    <x v="1"/>
  </r>
  <r>
    <x v="315"/>
    <x v="17"/>
    <s v="Forniture / servizi"/>
    <x v="99"/>
    <x v="99"/>
    <m/>
    <s v="-"/>
    <m/>
    <s v="No"/>
    <m/>
    <s v="Acquisto"/>
    <d v="2016-09-01T00:00:00"/>
    <x v="2"/>
    <m/>
    <n v="10000"/>
    <x v="3"/>
    <x v="9"/>
  </r>
  <r>
    <x v="316"/>
    <x v="17"/>
    <s v="Forniture / servizi"/>
    <x v="99"/>
    <x v="99"/>
    <m/>
    <s v="-"/>
    <m/>
    <s v="No"/>
    <m/>
    <s v="Acquisto"/>
    <d v="2016-09-01T00:00:00"/>
    <x v="2"/>
    <m/>
    <n v="84000"/>
    <x v="3"/>
    <x v="4"/>
  </r>
  <r>
    <x v="317"/>
    <x v="17"/>
    <s v="Forniture / servizi"/>
    <x v="99"/>
    <x v="99"/>
    <m/>
    <s v="-"/>
    <m/>
    <s v="No"/>
    <m/>
    <s v="Acquisto"/>
    <d v="2016-09-01T00:00:00"/>
    <x v="2"/>
    <m/>
    <n v="10000"/>
    <x v="3"/>
    <x v="12"/>
  </r>
  <r>
    <x v="318"/>
    <x v="17"/>
    <s v="Forniture / servizi"/>
    <x v="99"/>
    <x v="99"/>
    <m/>
    <s v="-"/>
    <m/>
    <s v="No"/>
    <m/>
    <s v="Acquisto"/>
    <d v="2016-09-01T00:00:00"/>
    <x v="2"/>
    <m/>
    <n v="165360"/>
    <x v="3"/>
    <x v="3"/>
  </r>
  <r>
    <x v="319"/>
    <x v="17"/>
    <s v="Forniture / servizi"/>
    <x v="99"/>
    <x v="99"/>
    <m/>
    <s v="-"/>
    <m/>
    <s v="No"/>
    <m/>
    <s v="Acquisto"/>
    <d v="2016-09-01T00:00:00"/>
    <x v="2"/>
    <m/>
    <n v="10000"/>
    <x v="3"/>
    <x v="10"/>
  </r>
  <r>
    <x v="320"/>
    <x v="17"/>
    <s v="Forniture / servizi"/>
    <x v="99"/>
    <x v="99"/>
    <m/>
    <s v="-"/>
    <m/>
    <s v="No"/>
    <m/>
    <s v="Acquisto"/>
    <d v="2016-09-01T00:00:00"/>
    <x v="2"/>
    <m/>
    <n v="10000"/>
    <x v="3"/>
    <x v="14"/>
  </r>
  <r>
    <x v="321"/>
    <x v="17"/>
    <s v="Forniture / servizi"/>
    <x v="99"/>
    <x v="99"/>
    <m/>
    <s v="-"/>
    <m/>
    <s v="No"/>
    <m/>
    <s v="Acquisto"/>
    <d v="2016-09-01T00:00:00"/>
    <x v="2"/>
    <m/>
    <n v="10000"/>
    <x v="3"/>
    <x v="5"/>
  </r>
  <r>
    <x v="322"/>
    <x v="7"/>
    <s v="Concessioni"/>
    <x v="97"/>
    <x v="97"/>
    <m/>
    <s v="-"/>
    <m/>
    <s v="No"/>
    <m/>
    <s v="Acquisto"/>
    <d v="2016-12-01T00:00:00"/>
    <x v="6"/>
    <m/>
    <n v="120000"/>
    <x v="11"/>
    <x v="15"/>
  </r>
  <r>
    <x v="323"/>
    <x v="9"/>
    <s v="Forniture / servizi"/>
    <x v="100"/>
    <x v="100"/>
    <m/>
    <s v="-"/>
    <m/>
    <s v="No"/>
    <m/>
    <s v="Acquisto"/>
    <d v="2017-12-01T00:00:00"/>
    <x v="2"/>
    <m/>
    <n v="32000"/>
    <x v="7"/>
    <x v="7"/>
  </r>
  <r>
    <x v="324"/>
    <x v="2"/>
    <s v="Forniture / servizi"/>
    <x v="101"/>
    <x v="12"/>
    <m/>
    <s v="-"/>
    <m/>
    <s v="No"/>
    <m/>
    <s v="Acquisto"/>
    <d v="2017-12-01T00:00:00"/>
    <x v="2"/>
    <m/>
    <n v="264639.82"/>
    <x v="0"/>
    <x v="0"/>
  </r>
  <r>
    <x v="325"/>
    <x v="0"/>
    <s v="Forniture / servizi"/>
    <x v="48"/>
    <x v="48"/>
    <m/>
    <s v="-"/>
    <m/>
    <s v="Si"/>
    <m/>
    <s v="Convenzione Consip"/>
    <d v="2017-05-01T00:00:00"/>
    <x v="3"/>
    <m/>
    <n v="90000"/>
    <x v="3"/>
    <x v="3"/>
  </r>
  <r>
    <x v="326"/>
    <x v="0"/>
    <s v="Forniture / servizi"/>
    <x v="102"/>
    <x v="101"/>
    <m/>
    <s v="-"/>
    <m/>
    <s v="No"/>
    <m/>
    <s v="Acquisto"/>
    <d v="2017-05-01T00:00:00"/>
    <x v="2"/>
    <m/>
    <n v="79000"/>
    <x v="7"/>
    <x v="7"/>
  </r>
  <r>
    <x v="327"/>
    <x v="0"/>
    <s v="Forniture / servizi"/>
    <x v="103"/>
    <x v="102"/>
    <m/>
    <s v="-"/>
    <m/>
    <s v="No"/>
    <m/>
    <s v="Acquisto"/>
    <s v=""/>
    <x v="1"/>
    <m/>
    <n v="100000"/>
    <x v="6"/>
    <x v="6"/>
  </r>
  <r>
    <x v="328"/>
    <x v="5"/>
    <s v="Forniture / servizi"/>
    <x v="8"/>
    <x v="8"/>
    <m/>
    <s v="-"/>
    <m/>
    <s v="No"/>
    <m/>
    <s v="Acquisto"/>
    <d v="2016-12-01T00:00:00"/>
    <x v="0"/>
    <m/>
    <n v="3815"/>
    <x v="4"/>
    <x v="4"/>
  </r>
  <r>
    <x v="329"/>
    <x v="10"/>
    <s v="Dispositivi medici"/>
    <x v="104"/>
    <x v="103"/>
    <s v="Q01"/>
    <s v="DISPOSITIVI PER ODONTOIATRIA"/>
    <m/>
    <s v="No"/>
    <m/>
    <s v="Acquisto"/>
    <s v=""/>
    <x v="3"/>
    <m/>
    <n v="41000"/>
    <x v="3"/>
    <x v="1"/>
  </r>
  <r>
    <x v="330"/>
    <x v="10"/>
    <s v="Dispositivi medici"/>
    <x v="104"/>
    <x v="103"/>
    <s v="Q01"/>
    <s v="DISPOSITIVI PER ODONTOIATRIA"/>
    <m/>
    <s v="No"/>
    <m/>
    <s v="Acquisto"/>
    <s v=""/>
    <x v="3"/>
    <m/>
    <n v="17000"/>
    <x v="3"/>
    <x v="3"/>
  </r>
  <r>
    <x v="331"/>
    <x v="0"/>
    <s v="Forniture / servizi sanitari"/>
    <x v="105"/>
    <x v="104"/>
    <m/>
    <s v="-"/>
    <m/>
    <s v="No"/>
    <m/>
    <s v="Acquisto"/>
    <d v="2016-12-01T00:00:00"/>
    <x v="2"/>
    <m/>
    <n v="54364.17"/>
    <x v="0"/>
    <x v="0"/>
  </r>
  <r>
    <x v="332"/>
    <x v="0"/>
    <s v="Forniture / servizi"/>
    <x v="74"/>
    <x v="74"/>
    <m/>
    <s v="-"/>
    <m/>
    <s v="No"/>
    <m/>
    <s v="Acquisto"/>
    <d v="2016-12-01T00:00:00"/>
    <x v="0"/>
    <m/>
    <n v="310000"/>
    <x v="8"/>
    <x v="8"/>
  </r>
  <r>
    <x v="333"/>
    <x v="0"/>
    <s v="Forniture / servizi"/>
    <x v="74"/>
    <x v="74"/>
    <m/>
    <s v="-"/>
    <m/>
    <s v="No"/>
    <m/>
    <s v="Acquisto"/>
    <d v="2016-12-01T00:00:00"/>
    <x v="0"/>
    <m/>
    <n v="176000"/>
    <x v="8"/>
    <x v="8"/>
  </r>
  <r>
    <x v="334"/>
    <x v="11"/>
    <s v="Forniture / servizi"/>
    <x v="74"/>
    <x v="74"/>
    <m/>
    <s v="-"/>
    <m/>
    <s v="No"/>
    <m/>
    <s v="Acquisto"/>
    <d v="2017-12-01T00:00:00"/>
    <x v="2"/>
    <m/>
    <n v="55000"/>
    <x v="8"/>
    <x v="8"/>
  </r>
  <r>
    <x v="335"/>
    <x v="3"/>
    <s v="Forniture / servizi"/>
    <x v="74"/>
    <x v="74"/>
    <m/>
    <s v="-"/>
    <m/>
    <s v="No"/>
    <m/>
    <s v="Acquisto"/>
    <d v="2015-12-01T00:00:00"/>
    <x v="0"/>
    <m/>
    <n v="176732"/>
    <x v="8"/>
    <x v="8"/>
  </r>
  <r>
    <x v="336"/>
    <x v="12"/>
    <s v="Forniture / servizi"/>
    <x v="106"/>
    <x v="105"/>
    <m/>
    <s v="-"/>
    <m/>
    <s v="No"/>
    <m/>
    <s v="Acquisto"/>
    <s v=""/>
    <x v="5"/>
    <m/>
    <n v="475250"/>
    <x v="0"/>
    <x v="0"/>
  </r>
  <r>
    <x v="337"/>
    <x v="5"/>
    <s v="Forniture / servizi"/>
    <x v="89"/>
    <x v="89"/>
    <m/>
    <s v="-"/>
    <m/>
    <s v="No"/>
    <m/>
    <s v="Noleggio"/>
    <d v="2016-06-01T00:00:00"/>
    <x v="2"/>
    <m/>
    <n v="177000"/>
    <x v="7"/>
    <x v="7"/>
  </r>
  <r>
    <x v="338"/>
    <x v="6"/>
    <s v="Forniture / servizi sanitari"/>
    <x v="7"/>
    <x v="7"/>
    <m/>
    <s v="-"/>
    <m/>
    <s v="No"/>
    <m/>
    <s v="Acquisto"/>
    <s v=""/>
    <x v="2"/>
    <m/>
    <n v="133000"/>
    <x v="5"/>
    <x v="5"/>
  </r>
  <r>
    <x v="339"/>
    <x v="3"/>
    <s v="Forniture / servizi"/>
    <x v="74"/>
    <x v="74"/>
    <m/>
    <s v="-"/>
    <m/>
    <s v="No"/>
    <m/>
    <s v="Acquisto"/>
    <d v="2015-12-01T00:00:00"/>
    <x v="2"/>
    <m/>
    <n v="55000"/>
    <x v="8"/>
    <x v="8"/>
  </r>
  <r>
    <x v="340"/>
    <x v="9"/>
    <s v="Forniture / servizi"/>
    <x v="107"/>
    <x v="106"/>
    <m/>
    <s v="-"/>
    <m/>
    <s v="Si"/>
    <m/>
    <s v="Convenzione ARCA"/>
    <d v="2017-12-01T00:00:00"/>
    <x v="3"/>
    <m/>
    <n v="52300"/>
    <x v="10"/>
    <x v="10"/>
  </r>
  <r>
    <x v="341"/>
    <x v="11"/>
    <s v="Forniture / servizi"/>
    <x v="74"/>
    <x v="74"/>
    <m/>
    <s v="-"/>
    <m/>
    <s v="No"/>
    <m/>
    <s v="Acquisto"/>
    <d v="2017-12-01T00:00:00"/>
    <x v="3"/>
    <m/>
    <n v="131000"/>
    <x v="8"/>
    <x v="8"/>
  </r>
  <r>
    <x v="342"/>
    <x v="0"/>
    <s v="Forniture / servizi"/>
    <x v="44"/>
    <x v="44"/>
    <m/>
    <s v="-"/>
    <m/>
    <s v="Si"/>
    <m/>
    <s v="Convenzione ARCA"/>
    <d v="2017-04-01T00:00:00"/>
    <x v="0"/>
    <m/>
    <n v="77793"/>
    <x v="0"/>
    <x v="0"/>
  </r>
  <r>
    <x v="343"/>
    <x v="0"/>
    <s v="Dispositivi medici"/>
    <x v="1"/>
    <x v="1"/>
    <s v="Z12011301"/>
    <s v="APPARECCHIATURE PER LAVAGGIO E DISINFEZIONE"/>
    <m/>
    <s v="No"/>
    <m/>
    <s v="Acquisto"/>
    <d v="2016-12-01T00:00:00"/>
    <x v="2"/>
    <m/>
    <n v="40051.839999999997"/>
    <x v="0"/>
    <x v="0"/>
  </r>
  <r>
    <x v="344"/>
    <x v="4"/>
    <s v="Forniture / servizi"/>
    <x v="108"/>
    <x v="107"/>
    <m/>
    <s v="-"/>
    <m/>
    <s v="No"/>
    <m/>
    <s v="Acquisto"/>
    <s v=""/>
    <x v="2"/>
    <m/>
    <n v="18101.900000000001"/>
    <x v="0"/>
    <x v="0"/>
  </r>
  <r>
    <x v="345"/>
    <x v="0"/>
    <s v="Forniture / servizi"/>
    <x v="109"/>
    <x v="108"/>
    <m/>
    <s v="-"/>
    <m/>
    <s v="No"/>
    <m/>
    <s v="Acquisto"/>
    <d v="2017-03-01T00:00:00"/>
    <x v="0"/>
    <m/>
    <n v="117596.36"/>
    <x v="0"/>
    <x v="0"/>
  </r>
  <r>
    <x v="346"/>
    <x v="12"/>
    <s v="Forniture / servizi"/>
    <x v="17"/>
    <x v="17"/>
    <m/>
    <s v="-"/>
    <m/>
    <s v="No"/>
    <m/>
    <s v="Convenzione Consip"/>
    <d v="2019-03-01T00:00:00"/>
    <x v="0"/>
    <m/>
    <n v="123514.76"/>
    <x v="0"/>
    <x v="0"/>
  </r>
  <r>
    <x v="347"/>
    <x v="3"/>
    <s v="Forniture / servizi"/>
    <x v="74"/>
    <x v="74"/>
    <m/>
    <s v="-"/>
    <m/>
    <s v="No"/>
    <m/>
    <s v="Acquisto"/>
    <d v="2015-12-01T00:00:00"/>
    <x v="0"/>
    <m/>
    <n v="308566"/>
    <x v="8"/>
    <x v="8"/>
  </r>
  <r>
    <x v="348"/>
    <x v="12"/>
    <s v="Forniture / servizi"/>
    <x v="74"/>
    <x v="74"/>
    <m/>
    <s v="-"/>
    <m/>
    <s v="No"/>
    <m/>
    <s v="Acquisto"/>
    <d v="2018-12-01T00:00:00"/>
    <x v="2"/>
    <m/>
    <n v="57000"/>
    <x v="8"/>
    <x v="8"/>
  </r>
  <r>
    <x v="349"/>
    <x v="3"/>
    <s v="Forniture / servizi"/>
    <x v="74"/>
    <x v="74"/>
    <m/>
    <s v="-"/>
    <m/>
    <s v="No"/>
    <m/>
    <s v="Acquisto"/>
    <d v="2015-12-01T00:00:00"/>
    <x v="0"/>
    <m/>
    <n v="57000"/>
    <x v="8"/>
    <x v="8"/>
  </r>
  <r>
    <x v="350"/>
    <x v="5"/>
    <s v="Forniture / servizi"/>
    <x v="74"/>
    <x v="74"/>
    <m/>
    <s v="-"/>
    <m/>
    <s v="No"/>
    <m/>
    <s v="Acquisto"/>
    <d v="2016-12-01T00:00:00"/>
    <x v="0"/>
    <m/>
    <n v="570000"/>
    <x v="8"/>
    <x v="8"/>
  </r>
  <r>
    <x v="351"/>
    <x v="5"/>
    <s v="Forniture / servizi"/>
    <x v="74"/>
    <x v="74"/>
    <m/>
    <s v="-"/>
    <m/>
    <s v="No"/>
    <m/>
    <s v="Acquisto"/>
    <d v="2016-12-01T00:00:00"/>
    <x v="2"/>
    <m/>
    <n v="230000"/>
    <x v="8"/>
    <x v="8"/>
  </r>
  <r>
    <x v="352"/>
    <x v="11"/>
    <s v="Forniture / servizi"/>
    <x v="74"/>
    <x v="74"/>
    <m/>
    <s v="-"/>
    <m/>
    <s v="No"/>
    <m/>
    <s v="Acquisto"/>
    <d v="2017-12-01T00:00:00"/>
    <x v="3"/>
    <m/>
    <n v="165000"/>
    <x v="8"/>
    <x v="8"/>
  </r>
  <r>
    <x v="353"/>
    <x v="12"/>
    <s v="Forniture / servizi"/>
    <x v="101"/>
    <x v="12"/>
    <m/>
    <s v="-"/>
    <m/>
    <s v="No"/>
    <m/>
    <s v="Acquisto"/>
    <d v="2018-12-01T00:00:00"/>
    <x v="3"/>
    <m/>
    <n v="86680.41"/>
    <x v="0"/>
    <x v="0"/>
  </r>
  <r>
    <x v="354"/>
    <x v="4"/>
    <s v="Forniture / servizi"/>
    <x v="110"/>
    <x v="109"/>
    <m/>
    <s v="-"/>
    <m/>
    <s v="No"/>
    <m/>
    <s v="Acquisto"/>
    <s v=""/>
    <x v="2"/>
    <m/>
    <n v="375406.2"/>
    <x v="0"/>
    <x v="0"/>
  </r>
  <r>
    <x v="355"/>
    <x v="9"/>
    <s v="Dispositivi medici"/>
    <x v="61"/>
    <x v="61"/>
    <s v="S9099"/>
    <s v="PRODOTTI PER STERILIZZAZIONE - ALTRI"/>
    <m/>
    <s v="No"/>
    <m/>
    <s v="Acquisto"/>
    <d v="2017-12-01T00:00:00"/>
    <x v="3"/>
    <m/>
    <n v="190176"/>
    <x v="0"/>
    <x v="0"/>
  </r>
  <r>
    <x v="356"/>
    <x v="5"/>
    <s v="Forniture / servizi"/>
    <x v="27"/>
    <x v="27"/>
    <m/>
    <s v="-"/>
    <m/>
    <s v="No"/>
    <m/>
    <s v="Acquisto"/>
    <d v="2016-12-01T00:00:00"/>
    <x v="0"/>
    <m/>
    <n v="149511"/>
    <x v="0"/>
    <x v="0"/>
  </r>
  <r>
    <x v="357"/>
    <x v="5"/>
    <s v="Forniture / servizi"/>
    <x v="48"/>
    <x v="48"/>
    <m/>
    <s v="-"/>
    <m/>
    <s v="Si"/>
    <m/>
    <s v="Convenzione ARCA"/>
    <d v="2016-12-01T00:00:00"/>
    <x v="0"/>
    <m/>
    <n v="555774.12"/>
    <x v="0"/>
    <x v="0"/>
  </r>
  <r>
    <x v="358"/>
    <x v="0"/>
    <s v="Forniture / servizi"/>
    <x v="111"/>
    <x v="110"/>
    <m/>
    <s v="-"/>
    <m/>
    <s v="No"/>
    <m/>
    <s v="Acquisto"/>
    <s v=""/>
    <x v="0"/>
    <m/>
    <n v="61074.42"/>
    <x v="0"/>
    <x v="0"/>
  </r>
  <r>
    <x v="359"/>
    <x v="9"/>
    <s v="Forniture / servizi"/>
    <x v="101"/>
    <x v="12"/>
    <m/>
    <s v="-"/>
    <m/>
    <s v="No"/>
    <m/>
    <s v="Acquisto"/>
    <d v="2016-12-01T00:00:00"/>
    <x v="2"/>
    <m/>
    <n v="62791.68"/>
    <x v="0"/>
    <x v="0"/>
  </r>
  <r>
    <x v="360"/>
    <x v="5"/>
    <s v="Forniture / servizi sanitari"/>
    <x v="96"/>
    <x v="96"/>
    <m/>
    <s v="-"/>
    <m/>
    <s v="No"/>
    <m/>
    <s v="Acquisto"/>
    <s v=""/>
    <x v="2"/>
    <m/>
    <n v="39572"/>
    <x v="0"/>
    <x v="0"/>
  </r>
  <r>
    <x v="361"/>
    <x v="12"/>
    <s v="Dispositivi medici"/>
    <x v="112"/>
    <x v="111"/>
    <s v="Z119002"/>
    <s v="DOSIMETRI"/>
    <m/>
    <s v="No"/>
    <m/>
    <s v="Acquisto"/>
    <d v="2019-02-01T00:00:00"/>
    <x v="2"/>
    <m/>
    <n v="12200"/>
    <x v="4"/>
    <x v="4"/>
  </r>
  <r>
    <x v="362"/>
    <x v="11"/>
    <s v="Forniture / servizi sanitari"/>
    <x v="113"/>
    <x v="112"/>
    <m/>
    <s v="-"/>
    <m/>
    <s v="No"/>
    <m/>
    <s v="Acquisto"/>
    <d v="2017-12-01T00:00:00"/>
    <x v="2"/>
    <m/>
    <n v="28230"/>
    <x v="1"/>
    <x v="1"/>
  </r>
  <r>
    <x v="363"/>
    <x v="6"/>
    <s v="Forniture / servizi sanitari"/>
    <x v="110"/>
    <x v="109"/>
    <m/>
    <s v="-"/>
    <m/>
    <s v="No"/>
    <m/>
    <s v="Acquisto"/>
    <d v="2017-12-01T00:00:00"/>
    <x v="2"/>
    <m/>
    <n v="92131.25"/>
    <x v="0"/>
    <x v="0"/>
  </r>
  <r>
    <x v="364"/>
    <x v="11"/>
    <s v="Forniture / servizi"/>
    <x v="114"/>
    <x v="113"/>
    <m/>
    <s v="-"/>
    <m/>
    <s v="No"/>
    <m/>
    <s v="Convenzione Consip"/>
    <d v="2016-09-01T00:00:00"/>
    <x v="2"/>
    <m/>
    <n v="90000"/>
    <x v="10"/>
    <x v="10"/>
  </r>
  <r>
    <x v="365"/>
    <x v="5"/>
    <s v="Forniture / servizi"/>
    <x v="115"/>
    <x v="114"/>
    <m/>
    <s v="-"/>
    <m/>
    <s v="No"/>
    <m/>
    <s v="Acquisto"/>
    <d v="2016-09-01T00:00:00"/>
    <x v="0"/>
    <m/>
    <n v="74303.570000000007"/>
    <x v="0"/>
    <x v="0"/>
  </r>
  <r>
    <x v="366"/>
    <x v="0"/>
    <s v="Forniture / servizi"/>
    <x v="116"/>
    <x v="115"/>
    <m/>
    <s v="-"/>
    <m/>
    <s v="No"/>
    <m/>
    <s v="Acquisto"/>
    <s v=""/>
    <x v="0"/>
    <m/>
    <n v="58049.2"/>
    <x v="0"/>
    <x v="0"/>
  </r>
  <r>
    <x v="367"/>
    <x v="0"/>
    <s v="Forniture / servizi sanitari"/>
    <x v="115"/>
    <x v="114"/>
    <m/>
    <s v="-"/>
    <m/>
    <s v="No"/>
    <m/>
    <s v="Acquisto"/>
    <d v="2015-12-01T00:00:00"/>
    <x v="1"/>
    <m/>
    <n v="78429.75"/>
    <x v="0"/>
    <x v="0"/>
  </r>
  <r>
    <x v="368"/>
    <x v="2"/>
    <s v="Forniture / servizi"/>
    <x v="42"/>
    <x v="42"/>
    <m/>
    <s v="-"/>
    <m/>
    <s v="No"/>
    <m/>
    <s v="Convenzione Consip"/>
    <d v="2018-04-01T00:00:00"/>
    <x v="2"/>
    <m/>
    <n v="29000"/>
    <x v="10"/>
    <x v="10"/>
  </r>
  <r>
    <x v="369"/>
    <x v="2"/>
    <s v="Forniture / servizi"/>
    <x v="33"/>
    <x v="33"/>
    <m/>
    <s v="-"/>
    <m/>
    <s v="No"/>
    <m/>
    <s v="Acquisto"/>
    <d v="2017-12-01T00:00:00"/>
    <x v="5"/>
    <m/>
    <n v="60000"/>
    <x v="3"/>
    <x v="3"/>
  </r>
  <r>
    <x v="370"/>
    <x v="5"/>
    <s v="Forniture / servizi"/>
    <x v="106"/>
    <x v="105"/>
    <m/>
    <s v="-"/>
    <m/>
    <s v="No"/>
    <m/>
    <s v="Acquisto"/>
    <d v="2017-02-01T00:00:00"/>
    <x v="5"/>
    <m/>
    <n v="50000"/>
    <x v="4"/>
    <x v="4"/>
  </r>
  <r>
    <x v="371"/>
    <x v="7"/>
    <s v="Forniture / servizi"/>
    <x v="106"/>
    <x v="105"/>
    <m/>
    <s v="-"/>
    <m/>
    <s v="Si"/>
    <m/>
    <s v="Convenzione ARCA"/>
    <d v="2016-12-01T00:00:00"/>
    <x v="2"/>
    <m/>
    <n v="5546800"/>
    <x v="11"/>
    <x v="15"/>
  </r>
  <r>
    <x v="372"/>
    <x v="0"/>
    <s v="Forniture / servizi"/>
    <x v="106"/>
    <x v="105"/>
    <m/>
    <s v="-"/>
    <m/>
    <s v="No"/>
    <m/>
    <s v="Acquisto"/>
    <d v="2017-06-01T00:00:00"/>
    <x v="2"/>
    <m/>
    <n v="13000"/>
    <x v="9"/>
    <x v="9"/>
  </r>
  <r>
    <x v="373"/>
    <x v="5"/>
    <s v="Forniture / servizi"/>
    <x v="106"/>
    <x v="105"/>
    <m/>
    <s v="-"/>
    <m/>
    <s v="No"/>
    <m/>
    <s v="Acquisto"/>
    <d v="2017-02-01T00:00:00"/>
    <x v="1"/>
    <m/>
    <n v="183000"/>
    <x v="4"/>
    <x v="4"/>
  </r>
  <r>
    <x v="374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17000"/>
    <x v="4"/>
    <x v="0"/>
  </r>
  <r>
    <x v="375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11000"/>
    <x v="4"/>
    <x v="1"/>
  </r>
  <r>
    <x v="376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4000"/>
    <x v="4"/>
    <x v="9"/>
  </r>
  <r>
    <x v="377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5000"/>
    <x v="4"/>
    <x v="4"/>
  </r>
  <r>
    <x v="378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5000"/>
    <x v="4"/>
    <x v="10"/>
  </r>
  <r>
    <x v="379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7050"/>
    <x v="4"/>
    <x v="5"/>
  </r>
  <r>
    <x v="380"/>
    <x v="6"/>
    <s v="Forniture / servizi"/>
    <x v="79"/>
    <x v="79"/>
    <m/>
    <s v="-"/>
    <m/>
    <s v="No"/>
    <m/>
    <s v="Acquisto"/>
    <d v="2018-06-01T00:00:00"/>
    <x v="3"/>
    <m/>
    <n v="45000"/>
    <x v="6"/>
    <x v="6"/>
  </r>
  <r>
    <x v="381"/>
    <x v="8"/>
    <s v="Forniture / servizi"/>
    <x v="79"/>
    <x v="79"/>
    <m/>
    <s v="-"/>
    <m/>
    <s v="No"/>
    <m/>
    <s v="Acquisto"/>
    <d v="2015-12-01T00:00:00"/>
    <x v="3"/>
    <m/>
    <n v="23000"/>
    <x v="6"/>
    <x v="6"/>
  </r>
  <r>
    <x v="382"/>
    <x v="2"/>
    <s v="Dispositivi medici"/>
    <x v="32"/>
    <x v="32"/>
    <s v="Z12030501"/>
    <s v="DEFIBRILLATORI SEMI-AUTOMATICI"/>
    <m/>
    <s v="No"/>
    <m/>
    <s v="Acquisto"/>
    <s v=""/>
    <x v="0"/>
    <m/>
    <n v="20000"/>
    <x v="4"/>
    <x v="4"/>
  </r>
  <r>
    <x v="383"/>
    <x v="5"/>
    <s v="Dispositivi medici"/>
    <x v="118"/>
    <x v="117"/>
    <s v="J99"/>
    <s v="DISPOSITIVI IMPIANTABILI ATTIVI - ALTRI"/>
    <m/>
    <s v="Si"/>
    <m/>
    <s v="Convenzione ARCA"/>
    <d v="2016-12-01T00:00:00"/>
    <x v="2"/>
    <m/>
    <n v="1941961.33"/>
    <x v="0"/>
    <x v="0"/>
  </r>
  <r>
    <x v="384"/>
    <x v="5"/>
    <s v="Dispositivi medici"/>
    <x v="1"/>
    <x v="1"/>
    <s v="A0301"/>
    <s v="DEFLUSSORI"/>
    <m/>
    <s v="Si"/>
    <m/>
    <s v="Convenzione ARCA"/>
    <d v="2016-12-01T00:00:00"/>
    <x v="3"/>
    <m/>
    <n v="42300"/>
    <x v="5"/>
    <x v="5"/>
  </r>
  <r>
    <x v="385"/>
    <x v="5"/>
    <s v="Dispositivi medici"/>
    <x v="1"/>
    <x v="1"/>
    <s v="Z12030301"/>
    <s v="POMPE D'INFUSIONE"/>
    <m/>
    <s v="Si"/>
    <m/>
    <s v="Convenzione ARCA"/>
    <d v="2016-12-01T00:00:00"/>
    <x v="0"/>
    <m/>
    <n v="373229.69"/>
    <x v="0"/>
    <x v="0"/>
  </r>
  <r>
    <x v="386"/>
    <x v="4"/>
    <s v="Dispositivi medici"/>
    <x v="1"/>
    <x v="1"/>
    <s v="A0301"/>
    <s v="DEFLUSSORI"/>
    <m/>
    <s v="Si"/>
    <m/>
    <s v="Acquisto"/>
    <d v="2018-12-01T00:00:00"/>
    <x v="2"/>
    <m/>
    <n v="103000"/>
    <x v="11"/>
    <x v="15"/>
  </r>
  <r>
    <x v="387"/>
    <x v="1"/>
    <s v="Dispositivi medici"/>
    <x v="56"/>
    <x v="56"/>
    <s v="A0301"/>
    <s v="DEFLUSSORI"/>
    <m/>
    <s v="Si"/>
    <m/>
    <s v="Acquisto"/>
    <d v="2018-12-01T00:00:00"/>
    <x v="2"/>
    <m/>
    <n v="27965"/>
    <x v="4"/>
    <x v="4"/>
  </r>
  <r>
    <x v="388"/>
    <x v="2"/>
    <s v="Forniture / servizi"/>
    <x v="119"/>
    <x v="118"/>
    <m/>
    <s v="-"/>
    <m/>
    <s v="No"/>
    <m/>
    <s v="Acquisto"/>
    <d v="2017-12-01T00:00:00"/>
    <x v="2"/>
    <m/>
    <n v="20000"/>
    <x v="4"/>
    <x v="4"/>
  </r>
  <r>
    <x v="389"/>
    <x v="6"/>
    <s v="Forniture / servizi"/>
    <x v="120"/>
    <x v="12"/>
    <m/>
    <s v="-"/>
    <m/>
    <s v="Si"/>
    <m/>
    <s v="Convenzione ARCA"/>
    <d v="2018-05-01T00:00:00"/>
    <x v="5"/>
    <m/>
    <n v="1262559"/>
    <x v="1"/>
    <x v="1"/>
  </r>
  <r>
    <x v="390"/>
    <x v="10"/>
    <s v="Forniture / servizi"/>
    <x v="121"/>
    <x v="119"/>
    <m/>
    <s v="-"/>
    <m/>
    <s v="No"/>
    <m/>
    <s v="Acquisto"/>
    <d v="2016-11-01T00:00:00"/>
    <x v="2"/>
    <m/>
    <n v="10000"/>
    <x v="7"/>
    <x v="2"/>
  </r>
  <r>
    <x v="391"/>
    <x v="10"/>
    <s v="Forniture / servizi"/>
    <x v="121"/>
    <x v="119"/>
    <m/>
    <s v="-"/>
    <m/>
    <s v="No"/>
    <m/>
    <s v="Acquisto"/>
    <d v="2016-11-01T00:00:00"/>
    <x v="2"/>
    <m/>
    <n v="26000"/>
    <x v="7"/>
    <x v="15"/>
  </r>
  <r>
    <x v="392"/>
    <x v="10"/>
    <s v="Forniture / servizi"/>
    <x v="121"/>
    <x v="119"/>
    <m/>
    <s v="-"/>
    <m/>
    <s v="No"/>
    <m/>
    <s v="Acquisto"/>
    <d v="2016-11-01T00:00:00"/>
    <x v="2"/>
    <m/>
    <n v="24000"/>
    <x v="7"/>
    <x v="1"/>
  </r>
  <r>
    <x v="393"/>
    <x v="10"/>
    <s v="Forniture / servizi"/>
    <x v="121"/>
    <x v="119"/>
    <m/>
    <s v="-"/>
    <m/>
    <s v="No"/>
    <m/>
    <s v="Acquisto"/>
    <d v="2016-11-01T00:00:00"/>
    <x v="2"/>
    <m/>
    <n v="12000"/>
    <x v="7"/>
    <x v="7"/>
  </r>
  <r>
    <x v="394"/>
    <x v="10"/>
    <s v="Forniture / servizi"/>
    <x v="121"/>
    <x v="119"/>
    <m/>
    <s v="-"/>
    <m/>
    <s v="No"/>
    <m/>
    <s v="Acquisto"/>
    <d v="2016-11-01T00:00:00"/>
    <x v="2"/>
    <m/>
    <n v="2500"/>
    <x v="7"/>
    <x v="10"/>
  </r>
  <r>
    <x v="395"/>
    <x v="9"/>
    <s v="Dispositivi medici"/>
    <x v="122"/>
    <x v="120"/>
    <s v="W01"/>
    <s v="REAGENTI DIAGNOSTICI"/>
    <m/>
    <s v="Si"/>
    <m/>
    <s v="Convenzione ARCA"/>
    <d v="2017-09-01T00:00:00"/>
    <x v="5"/>
    <m/>
    <n v="276854.40000000002"/>
    <x v="1"/>
    <x v="1"/>
  </r>
  <r>
    <x v="396"/>
    <x v="10"/>
    <s v="Dispositivi medici"/>
    <x v="60"/>
    <x v="60"/>
    <s v="W01"/>
    <s v="REAGENTI DIAGNOSTICI"/>
    <m/>
    <s v="No"/>
    <m/>
    <s v="Acquisto"/>
    <d v="2017-03-01T00:00:00"/>
    <x v="2"/>
    <m/>
    <n v="100000"/>
    <x v="2"/>
    <x v="0"/>
  </r>
  <r>
    <x v="397"/>
    <x v="10"/>
    <s v="Dispositivi medici"/>
    <x v="60"/>
    <x v="60"/>
    <s v="W01"/>
    <s v="REAGENTI DIAGNOSTICI"/>
    <m/>
    <s v="No"/>
    <m/>
    <s v="Acquisto"/>
    <d v="2017-03-01T00:00:00"/>
    <x v="2"/>
    <m/>
    <n v="195000"/>
    <x v="2"/>
    <x v="2"/>
  </r>
  <r>
    <x v="398"/>
    <x v="10"/>
    <s v="Dispositivi medici"/>
    <x v="60"/>
    <x v="60"/>
    <s v="W01"/>
    <s v="REAGENTI DIAGNOSTICI"/>
    <m/>
    <s v="No"/>
    <m/>
    <s v="Acquisto"/>
    <d v="2017-03-01T00:00:00"/>
    <x v="2"/>
    <m/>
    <n v="60000"/>
    <x v="2"/>
    <x v="3"/>
  </r>
  <r>
    <x v="399"/>
    <x v="4"/>
    <s v="Dispositivi medici"/>
    <x v="5"/>
    <x v="5"/>
    <s v="W02"/>
    <s v="STRUMENTAZIONE IVD"/>
    <m/>
    <s v="No"/>
    <m/>
    <s v="Acquisto"/>
    <s v=""/>
    <x v="0"/>
    <m/>
    <n v="50000"/>
    <x v="3"/>
    <x v="3"/>
  </r>
  <r>
    <x v="400"/>
    <x v="10"/>
    <s v="Dispositivi medici"/>
    <x v="1"/>
    <x v="1"/>
    <s v="A020201"/>
    <s v="SIRINGHE DA INFUSIONE PLURIUSO"/>
    <m/>
    <s v="No"/>
    <m/>
    <s v="Acquisto"/>
    <d v="2016-12-01T00:00:00"/>
    <x v="2"/>
    <m/>
    <n v="4000"/>
    <x v="7"/>
    <x v="2"/>
  </r>
  <r>
    <x v="401"/>
    <x v="10"/>
    <s v="Dispositivi medici"/>
    <x v="1"/>
    <x v="1"/>
    <s v="A020201"/>
    <s v="SIRINGHE DA INFUSIONE PLURIUSO"/>
    <m/>
    <s v="No"/>
    <m/>
    <s v="Acquisto"/>
    <d v="2016-12-01T00:00:00"/>
    <x v="2"/>
    <m/>
    <n v="102000"/>
    <x v="7"/>
    <x v="15"/>
  </r>
  <r>
    <x v="402"/>
    <x v="10"/>
    <s v="Dispositivi medici"/>
    <x v="1"/>
    <x v="1"/>
    <s v="A020201"/>
    <s v="SIRINGHE DA INFUSIONE PLURIUSO"/>
    <m/>
    <s v="No"/>
    <m/>
    <s v="Acquisto"/>
    <d v="2016-12-01T00:00:00"/>
    <x v="2"/>
    <m/>
    <n v="13000"/>
    <x v="7"/>
    <x v="7"/>
  </r>
  <r>
    <x v="403"/>
    <x v="10"/>
    <s v="Dispositivi medici"/>
    <x v="1"/>
    <x v="1"/>
    <s v="A020201"/>
    <s v="SIRINGHE DA INFUSIONE PLURIUSO"/>
    <m/>
    <s v="No"/>
    <m/>
    <s v="Acquisto"/>
    <d v="2016-12-01T00:00:00"/>
    <x v="2"/>
    <m/>
    <n v="55000"/>
    <x v="7"/>
    <x v="4"/>
  </r>
  <r>
    <x v="404"/>
    <x v="10"/>
    <s v="Dispositivi medici"/>
    <x v="1"/>
    <x v="1"/>
    <s v="A020201"/>
    <s v="SIRINGHE DA INFUSIONE PLURIUSO"/>
    <m/>
    <s v="No"/>
    <m/>
    <s v="Acquisto"/>
    <d v="2016-12-01T00:00:00"/>
    <x v="2"/>
    <m/>
    <n v="27000"/>
    <x v="7"/>
    <x v="10"/>
  </r>
  <r>
    <x v="405"/>
    <x v="9"/>
    <s v="Farmaci"/>
    <x v="61"/>
    <x v="61"/>
    <s v="D08A"/>
    <s v="ANTISETTICI E DISINFETTANTI"/>
    <m/>
    <s v="Si"/>
    <m/>
    <s v="Convenzione ARCA"/>
    <s v=""/>
    <x v="3"/>
    <m/>
    <n v="53000"/>
    <x v="5"/>
    <x v="5"/>
  </r>
  <r>
    <x v="406"/>
    <x v="9"/>
    <s v="Farmaci"/>
    <x v="61"/>
    <x v="61"/>
    <s v="D08"/>
    <s v="ANTISETTICI E DISINFETTANTI"/>
    <m/>
    <s v="Si"/>
    <m/>
    <s v="Convenzione ARCA"/>
    <d v="2017-10-01T00:00:00"/>
    <x v="1"/>
    <m/>
    <n v="4000"/>
    <x v="4"/>
    <x v="4"/>
  </r>
  <r>
    <x v="407"/>
    <x v="3"/>
    <s v="Dispositivi medici"/>
    <x v="123"/>
    <x v="121"/>
    <s v="H01"/>
    <s v="SUTURE CHIRURGICHE"/>
    <m/>
    <s v="Si"/>
    <m/>
    <s v="Convenzione ARCA"/>
    <d v="2016-05-01T00:00:00"/>
    <x v="2"/>
    <m/>
    <n v="200000"/>
    <x v="12"/>
    <x v="11"/>
  </r>
  <r>
    <x v="408"/>
    <x v="9"/>
    <s v="Dispositivi medici"/>
    <x v="124"/>
    <x v="122"/>
    <s v="C90"/>
    <s v="DISPOSITIVI PER APPARATO CARDIOCIRCOLATORIO - VARI"/>
    <m/>
    <s v="Si"/>
    <m/>
    <s v="Convenzione ARCA"/>
    <s v=""/>
    <x v="2"/>
    <m/>
    <n v="57000"/>
    <x v="3"/>
    <x v="3"/>
  </r>
  <r>
    <x v="409"/>
    <x v="3"/>
    <s v="Dispositivi medici"/>
    <x v="125"/>
    <x v="123"/>
    <s v="T01"/>
    <s v="GUANTI (ESCLUSI I DISPOSITIVI DI PROTEZIONE INDIVIDUALE DPI - D.Lgs. 475/92)"/>
    <m/>
    <s v="Si"/>
    <m/>
    <s v="Convenzione ARCA"/>
    <d v="2016-01-01T00:00:00"/>
    <x v="2"/>
    <m/>
    <n v="100000"/>
    <x v="12"/>
    <x v="11"/>
  </r>
  <r>
    <x v="410"/>
    <x v="7"/>
    <s v="Dispositivi medici"/>
    <x v="1"/>
    <x v="1"/>
    <s v="W050102"/>
    <s v="DISPOSITIVI PER RACCOLTA DI URINA"/>
    <m/>
    <s v="Si"/>
    <m/>
    <s v="Convenzione ARCA"/>
    <d v="2016-10-01T00:00:00"/>
    <x v="5"/>
    <m/>
    <n v="65000"/>
    <x v="11"/>
    <x v="15"/>
  </r>
  <r>
    <x v="411"/>
    <x v="0"/>
    <s v="Dispositivi medici"/>
    <x v="1"/>
    <x v="1"/>
    <s v="W01"/>
    <s v="REAGENTI DIAGNOSTICI"/>
    <m/>
    <s v="No"/>
    <m/>
    <s v="Acquisto"/>
    <d v="2016-12-01T00:00:00"/>
    <x v="0"/>
    <m/>
    <n v="3200000"/>
    <x v="5"/>
    <x v="5"/>
  </r>
  <r>
    <x v="412"/>
    <x v="0"/>
    <s v="Dispositivi medici"/>
    <x v="1"/>
    <x v="1"/>
    <s v="A01"/>
    <s v="AGHI"/>
    <m/>
    <s v="No"/>
    <m/>
    <s v="Acquisto"/>
    <d v="2017-05-01T00:00:00"/>
    <x v="2"/>
    <m/>
    <n v="179995"/>
    <x v="0"/>
    <x v="0"/>
  </r>
  <r>
    <x v="413"/>
    <x v="6"/>
    <s v="Dispositivi medici"/>
    <x v="1"/>
    <x v="1"/>
    <s v="C0104"/>
    <s v="DISPOSITIVI PER ANGIOGRAFIA ED EMODINAMICA"/>
    <m/>
    <s v="No"/>
    <m/>
    <s v="Acquisto"/>
    <s v=""/>
    <x v="5"/>
    <m/>
    <n v="285000"/>
    <x v="5"/>
    <x v="5"/>
  </r>
  <r>
    <x v="414"/>
    <x v="2"/>
    <s v="Dispositivi medici"/>
    <x v="126"/>
    <x v="124"/>
    <s v="J0201"/>
    <s v="NEUROSTIMOLATORI CEREBRALI"/>
    <m/>
    <s v="Si"/>
    <m/>
    <s v="Convenzione ARCA"/>
    <d v="2017-12-01T00:00:00"/>
    <x v="3"/>
    <m/>
    <n v="273117.88"/>
    <x v="0"/>
    <x v="0"/>
  </r>
  <r>
    <x v="415"/>
    <x v="9"/>
    <s v="Dispositivi medici"/>
    <x v="1"/>
    <x v="1"/>
    <s v="C0104"/>
    <s v="DISPOSITIVI PER ANGIOGRAFIA ED EMODINAMICA"/>
    <m/>
    <s v="Si"/>
    <m/>
    <s v="Convenzione ARCA"/>
    <d v="2017-09-01T00:00:00"/>
    <x v="5"/>
    <m/>
    <n v="2050000"/>
    <x v="11"/>
    <x v="15"/>
  </r>
  <r>
    <x v="416"/>
    <x v="2"/>
    <s v="Dispositivi medici"/>
    <x v="1"/>
    <x v="1"/>
    <s v="Q0204"/>
    <s v="DISPOSITIVI PER VITRECTOMIA"/>
    <m/>
    <s v="No"/>
    <m/>
    <s v="Acquisto"/>
    <d v="2016-06-01T00:00:00"/>
    <x v="0"/>
    <m/>
    <n v="134965"/>
    <x v="0"/>
    <x v="0"/>
  </r>
  <r>
    <x v="417"/>
    <x v="7"/>
    <s v="Dispositivi medici"/>
    <x v="1"/>
    <x v="1"/>
    <s v="C020199"/>
    <s v="DISPOSITIVI PER ELETTROFISIOLOGIA CARDIACA E MAPPAGGIO - ALTRI"/>
    <m/>
    <s v="Si"/>
    <m/>
    <s v="Convenzione ARCA"/>
    <d v="2016-06-01T00:00:00"/>
    <x v="1"/>
    <m/>
    <n v="262154.7"/>
    <x v="0"/>
    <x v="0"/>
  </r>
  <r>
    <x v="418"/>
    <x v="6"/>
    <s v="Dispositivi medici"/>
    <x v="1"/>
    <x v="1"/>
    <s v="Z12020802"/>
    <s v="VIDEOBRONCOSCOPI"/>
    <m/>
    <s v="No"/>
    <m/>
    <s v="Acquisto"/>
    <d v="2017-12-01T00:00:00"/>
    <x v="5"/>
    <m/>
    <n v="93657.97"/>
    <x v="0"/>
    <x v="0"/>
  </r>
  <r>
    <x v="419"/>
    <x v="8"/>
    <s v="Dispositivi medici"/>
    <x v="56"/>
    <x v="56"/>
    <s v="V028099"/>
    <s v="DISPOSITIVI PER NEONATOLOGIA E PEDIATRIA - ACCESSORI ALTRI"/>
    <m/>
    <s v="No"/>
    <m/>
    <s v="Acquisto"/>
    <d v="2015-12-01T00:00:00"/>
    <x v="2"/>
    <m/>
    <n v="43559.67"/>
    <x v="0"/>
    <x v="0"/>
  </r>
  <r>
    <x v="420"/>
    <x v="15"/>
    <s v="Dispositivi medici"/>
    <x v="1"/>
    <x v="1"/>
    <s v="P90"/>
    <s v="DISPOSITIVI PROTESICI IMPIANTABILI - VARI"/>
    <m/>
    <s v="No"/>
    <m/>
    <s v="Acquisto"/>
    <d v="2016-10-01T00:00:00"/>
    <x v="1"/>
    <m/>
    <n v="107400"/>
    <x v="11"/>
    <x v="2"/>
  </r>
  <r>
    <x v="421"/>
    <x v="15"/>
    <s v="Dispositivi medici"/>
    <x v="1"/>
    <x v="1"/>
    <s v="P90"/>
    <s v="DISPOSITIVI PROTESICI IMPIANTABILI - VARI"/>
    <m/>
    <s v="No"/>
    <m/>
    <s v="Acquisto"/>
    <d v="2016-10-01T00:00:00"/>
    <x v="1"/>
    <m/>
    <n v="959000"/>
    <x v="11"/>
    <x v="15"/>
  </r>
  <r>
    <x v="422"/>
    <x v="0"/>
    <s v="Dispositivi medici"/>
    <x v="1"/>
    <x v="1"/>
    <s v="V90"/>
    <s v="DISPOSITIVI NON COMPRESI NELLE CLASSI PRECEDENTI - VARI"/>
    <m/>
    <s v="Si"/>
    <m/>
    <s v="Convenzione ARCA"/>
    <d v="2016-06-01T00:00:00"/>
    <x v="1"/>
    <m/>
    <n v="109490"/>
    <x v="0"/>
    <x v="0"/>
  </r>
  <r>
    <x v="423"/>
    <x v="2"/>
    <s v="Dispositivi medici"/>
    <x v="56"/>
    <x v="56"/>
    <s v="V9099"/>
    <s v="DISPOSITIVI NON COMPRESI NELLE CLASSI PRECEDENTI - ALTRI"/>
    <m/>
    <s v="Si"/>
    <m/>
    <s v="Convenzione ARCA"/>
    <d v="2017-06-01T00:00:00"/>
    <x v="5"/>
    <m/>
    <n v="1382599.59"/>
    <x v="0"/>
    <x v="0"/>
  </r>
  <r>
    <x v="424"/>
    <x v="5"/>
    <s v="Dispositivi medici"/>
    <x v="1"/>
    <x v="1"/>
    <s v="P90"/>
    <s v="DISPOSITIVI PROTESICI IMPIANTABILI - VARI"/>
    <m/>
    <s v="No"/>
    <m/>
    <s v="Acquisto"/>
    <d v="2017-01-01T00:00:00"/>
    <x v="2"/>
    <m/>
    <n v="223500"/>
    <x v="2"/>
    <x v="2"/>
  </r>
  <r>
    <x v="425"/>
    <x v="4"/>
    <s v="Dispositivi medici"/>
    <x v="1"/>
    <x v="1"/>
    <s v="C99"/>
    <s v="DISPOSITIVI PER APPARATO CARDIOCIRCOLATORIO - ALTRI"/>
    <m/>
    <s v="Si"/>
    <m/>
    <s v="Convenzione ARCA"/>
    <d v="2018-05-01T00:00:00"/>
    <x v="3"/>
    <m/>
    <n v="3200"/>
    <x v="5"/>
    <x v="5"/>
  </r>
  <r>
    <x v="426"/>
    <x v="6"/>
    <s v="Dispositivi medici"/>
    <x v="1"/>
    <x v="1"/>
    <s v="Y030399"/>
    <s v="AUSILI PER TERAPIA RESPIRATORIA - ALTRI"/>
    <m/>
    <s v="Si"/>
    <m/>
    <s v="Convenzione ARCA"/>
    <d v="2018-06-01T00:00:00"/>
    <x v="5"/>
    <m/>
    <n v="155000"/>
    <x v="11"/>
    <x v="15"/>
  </r>
  <r>
    <x v="427"/>
    <x v="4"/>
    <s v="Dispositivi medici"/>
    <x v="1"/>
    <x v="1"/>
    <s v="R01"/>
    <s v="DISPOSITIVI PER INTUBAZIONE"/>
    <m/>
    <s v="Si"/>
    <m/>
    <s v="Convenzione ARCA"/>
    <d v="2018-05-01T00:00:00"/>
    <x v="3"/>
    <m/>
    <n v="24200"/>
    <x v="5"/>
    <x v="5"/>
  </r>
  <r>
    <x v="428"/>
    <x v="6"/>
    <s v="Dispositivi medici"/>
    <x v="1"/>
    <x v="1"/>
    <s v="A100101"/>
    <s v="SACCHE PER COLOSTOMIA (N.T.COD. En ISO 091804)"/>
    <m/>
    <s v="No"/>
    <m/>
    <s v="Acquisto"/>
    <d v="2018-07-01T00:00:00"/>
    <x v="2"/>
    <m/>
    <n v="2613000"/>
    <x v="7"/>
    <x v="7"/>
  </r>
  <r>
    <x v="429"/>
    <x v="6"/>
    <s v="Dispositivi medici"/>
    <x v="1"/>
    <x v="1"/>
    <s v="C0201"/>
    <s v="DISPOSITIVI PER ELETTROFISIOLOGIA CARDIACA E MAPPAGGIO"/>
    <m/>
    <s v="Si"/>
    <m/>
    <s v="Convenzione ARCA"/>
    <d v="2018-09-01T00:00:00"/>
    <x v="2"/>
    <m/>
    <n v="192400"/>
    <x v="1"/>
    <x v="1"/>
  </r>
  <r>
    <x v="430"/>
    <x v="6"/>
    <s v="Dispositivi medici"/>
    <x v="1"/>
    <x v="1"/>
    <s v="G03"/>
    <s v="DISPOSITIVI PER ENDOSCOPIA DIGESTIVA"/>
    <m/>
    <s v="Si"/>
    <m/>
    <s v="Acquisto"/>
    <d v="2018-05-01T00:00:00"/>
    <x v="1"/>
    <m/>
    <n v="29550"/>
    <x v="4"/>
    <x v="4"/>
  </r>
  <r>
    <x v="431"/>
    <x v="16"/>
    <s v="Dispositivi medici"/>
    <x v="56"/>
    <x v="56"/>
    <s v="G03"/>
    <s v="DISPOSITIVI PER ENDOSCOPIA DIGESTIVA"/>
    <m/>
    <s v="No"/>
    <m/>
    <s v="Acquisto"/>
    <s v=""/>
    <x v="2"/>
    <m/>
    <n v="100000"/>
    <x v="0"/>
    <x v="0"/>
  </r>
  <r>
    <x v="432"/>
    <x v="16"/>
    <s v="Dispositivi medici"/>
    <x v="56"/>
    <x v="56"/>
    <s v="G03"/>
    <s v="DISPOSITIVI PER ENDOSCOPIA DIGESTIVA"/>
    <m/>
    <s v="No"/>
    <m/>
    <s v="Acquisto"/>
    <s v=""/>
    <x v="2"/>
    <m/>
    <n v="70000"/>
    <x v="0"/>
    <x v="2"/>
  </r>
  <r>
    <x v="433"/>
    <x v="2"/>
    <s v="Dispositivi medici"/>
    <x v="1"/>
    <x v="1"/>
    <s v="G03"/>
    <s v="DISPOSITIVI PER ENDOSCOPIA DIGESTIVA"/>
    <m/>
    <s v="Si"/>
    <m/>
    <s v="Convenzione ARCA"/>
    <d v="2018-04-01T00:00:00"/>
    <x v="1"/>
    <m/>
    <n v="700000"/>
    <x v="11"/>
    <x v="15"/>
  </r>
  <r>
    <x v="434"/>
    <x v="16"/>
    <s v="Dispositivi medici"/>
    <x v="56"/>
    <x v="56"/>
    <s v="G03"/>
    <s v="DISPOSITIVI PER ENDOSCOPIA DIGESTIVA"/>
    <m/>
    <s v="No"/>
    <m/>
    <s v="Acquisto"/>
    <s v=""/>
    <x v="2"/>
    <m/>
    <n v="260000"/>
    <x v="0"/>
    <x v="7"/>
  </r>
  <r>
    <x v="435"/>
    <x v="16"/>
    <s v="Dispositivi medici"/>
    <x v="56"/>
    <x v="56"/>
    <s v="G03"/>
    <s v="DISPOSITIVI PER ENDOSCOPIA DIGESTIVA"/>
    <m/>
    <s v="No"/>
    <m/>
    <s v="Acquisto"/>
    <s v=""/>
    <x v="2"/>
    <m/>
    <n v="130000"/>
    <x v="0"/>
    <x v="4"/>
  </r>
  <r>
    <x v="436"/>
    <x v="16"/>
    <s v="Dispositivi medici"/>
    <x v="56"/>
    <x v="56"/>
    <s v="G03"/>
    <s v="DISPOSITIVI PER ENDOSCOPIA DIGESTIVA"/>
    <m/>
    <s v="No"/>
    <m/>
    <s v="Acquisto"/>
    <s v=""/>
    <x v="2"/>
    <m/>
    <n v="179000"/>
    <x v="0"/>
    <x v="12"/>
  </r>
  <r>
    <x v="437"/>
    <x v="16"/>
    <s v="Dispositivi medici"/>
    <x v="56"/>
    <x v="56"/>
    <s v="G03"/>
    <s v="DISPOSITIVI PER ENDOSCOPIA DIGESTIVA"/>
    <m/>
    <s v="No"/>
    <m/>
    <s v="Acquisto"/>
    <s v=""/>
    <x v="2"/>
    <m/>
    <n v="73412.429999999993"/>
    <x v="0"/>
    <x v="13"/>
  </r>
  <r>
    <x v="438"/>
    <x v="16"/>
    <s v="Dispositivi medici"/>
    <x v="56"/>
    <x v="56"/>
    <s v="G03"/>
    <s v="DISPOSITIVI PER ENDOSCOPIA DIGESTIVA"/>
    <m/>
    <s v="No"/>
    <m/>
    <s v="Acquisto"/>
    <s v=""/>
    <x v="2"/>
    <m/>
    <n v="105000"/>
    <x v="0"/>
    <x v="5"/>
  </r>
  <r>
    <x v="439"/>
    <x v="0"/>
    <s v="Dispositivi medici"/>
    <x v="1"/>
    <x v="1"/>
    <s v="U90"/>
    <s v="DISPOSITIVI PER APPARATO UROGENITALE - VARI"/>
    <m/>
    <s v="Si"/>
    <m/>
    <s v="Convenzione ARCA"/>
    <d v="2016-10-01T00:00:00"/>
    <x v="2"/>
    <m/>
    <n v="147000"/>
    <x v="7"/>
    <x v="7"/>
  </r>
  <r>
    <x v="440"/>
    <x v="5"/>
    <s v="Dispositivi medici"/>
    <x v="1"/>
    <x v="1"/>
    <s v="U90"/>
    <s v="DISPOSITIVI PER APPARATO UROGENITALE - VARI"/>
    <m/>
    <s v="Si"/>
    <m/>
    <s v="Convenzione ARCA"/>
    <d v="2016-09-01T00:00:00"/>
    <x v="2"/>
    <m/>
    <n v="153000"/>
    <x v="7"/>
    <x v="7"/>
  </r>
  <r>
    <x v="441"/>
    <x v="11"/>
    <s v="Dispositivi medici"/>
    <x v="1"/>
    <x v="1"/>
    <s v="M90"/>
    <s v="DISPOSITIVI PER MEDICAZIONE - VARI"/>
    <m/>
    <s v="Si"/>
    <m/>
    <s v="Convenzione ARCA"/>
    <d v="2017-12-01T00:00:00"/>
    <x v="3"/>
    <m/>
    <n v="29400"/>
    <x v="5"/>
    <x v="5"/>
  </r>
  <r>
    <x v="442"/>
    <x v="0"/>
    <s v="Dispositivi medici"/>
    <x v="1"/>
    <x v="1"/>
    <s v="R01"/>
    <s v="DISPOSITIVI PER INTUBAZIONE"/>
    <m/>
    <s v="No"/>
    <m/>
    <s v="Acquisto"/>
    <d v="2016-11-01T00:00:00"/>
    <x v="2"/>
    <m/>
    <n v="314000"/>
    <x v="7"/>
    <x v="7"/>
  </r>
  <r>
    <x v="443"/>
    <x v="7"/>
    <s v="Dispositivi medici"/>
    <x v="1"/>
    <x v="1"/>
    <s v="Y030399"/>
    <s v="AUSILI PER TERAPIA RESPIRATORIA - ALTRI"/>
    <m/>
    <s v="No"/>
    <m/>
    <s v="Acquisto"/>
    <d v="2016-12-01T00:00:00"/>
    <x v="2"/>
    <m/>
    <n v="89399.44"/>
    <x v="4"/>
    <x v="4"/>
  </r>
  <r>
    <x v="444"/>
    <x v="0"/>
    <s v="Dispositivi medici"/>
    <x v="1"/>
    <x v="1"/>
    <s v="W0106010101"/>
    <s v="FIBROSI CISTICA"/>
    <m/>
    <s v="No"/>
    <m/>
    <s v="Acquisto"/>
    <d v="2017-08-01T00:00:00"/>
    <x v="3"/>
    <m/>
    <n v="15430"/>
    <x v="4"/>
    <x v="4"/>
  </r>
  <r>
    <x v="445"/>
    <x v="5"/>
    <s v="Dispositivi medici"/>
    <x v="1"/>
    <x v="1"/>
    <s v="U90"/>
    <s v="DISPOSITIVI PER APPARATO UROGENITALE - VARI"/>
    <m/>
    <s v="Si"/>
    <m/>
    <s v="Convenzione ARCA"/>
    <d v="2016-10-01T00:00:00"/>
    <x v="3"/>
    <m/>
    <n v="121000"/>
    <x v="5"/>
    <x v="5"/>
  </r>
  <r>
    <x v="446"/>
    <x v="0"/>
    <s v="Dispositivi medici"/>
    <x v="1"/>
    <x v="1"/>
    <s v="A99"/>
    <s v="DISPOSITIVI DA SOMMINISTRAZIONE, PRELIEVO E RACCOLTA - ALTRI"/>
    <m/>
    <s v="No"/>
    <m/>
    <s v="Acquisto"/>
    <d v="2017-08-01T00:00:00"/>
    <x v="3"/>
    <m/>
    <n v="10587.57"/>
    <x v="4"/>
    <x v="4"/>
  </r>
  <r>
    <x v="447"/>
    <x v="10"/>
    <s v="Dispositivi medici"/>
    <x v="1"/>
    <x v="1"/>
    <s v="U089008"/>
    <s v="ALTRI DISPOSITIVI PER CONTRACCEZIONE FEMMINILE"/>
    <m/>
    <s v="No"/>
    <m/>
    <s v="Acquisto"/>
    <s v=""/>
    <x v="3"/>
    <m/>
    <n v="23200"/>
    <x v="5"/>
    <x v="0"/>
  </r>
  <r>
    <x v="448"/>
    <x v="10"/>
    <s v="Dispositivi medici"/>
    <x v="1"/>
    <x v="1"/>
    <s v="U089008"/>
    <s v="ALTRI DISPOSITIVI PER CONTRACCEZIONE FEMMINILE"/>
    <m/>
    <s v="No"/>
    <m/>
    <s v="Acquisto"/>
    <s v=""/>
    <x v="3"/>
    <m/>
    <n v="68000"/>
    <x v="5"/>
    <x v="15"/>
  </r>
  <r>
    <x v="449"/>
    <x v="10"/>
    <s v="Dispositivi medici"/>
    <x v="1"/>
    <x v="1"/>
    <s v="U089008"/>
    <s v="ALTRI DISPOSITIVI PER CONTRACCEZIONE FEMMINILE"/>
    <m/>
    <s v="No"/>
    <m/>
    <s v="Acquisto"/>
    <s v=""/>
    <x v="3"/>
    <m/>
    <n v="139000"/>
    <x v="5"/>
    <x v="5"/>
  </r>
  <r>
    <x v="450"/>
    <x v="0"/>
    <s v="Dispositivi medici"/>
    <x v="127"/>
    <x v="125"/>
    <s v="A06"/>
    <s v="DISPOSITIVI DI DRENAGGIO E RACCOLTA LIQUIDI"/>
    <m/>
    <s v="No"/>
    <m/>
    <s v="Acquisto"/>
    <d v="2016-12-01T00:00:00"/>
    <x v="3"/>
    <m/>
    <n v="48391.199999999997"/>
    <x v="0"/>
    <x v="0"/>
  </r>
  <r>
    <x v="451"/>
    <x v="5"/>
    <s v="Dispositivi medici"/>
    <x v="127"/>
    <x v="125"/>
    <s v="W01"/>
    <s v="REAGENTI DIAGNOSTICI"/>
    <m/>
    <s v="No"/>
    <m/>
    <s v="Acquisto"/>
    <d v="2016-08-01T00:00:00"/>
    <x v="2"/>
    <m/>
    <n v="35957.949999999997"/>
    <x v="0"/>
    <x v="0"/>
  </r>
  <r>
    <x v="452"/>
    <x v="0"/>
    <s v="Dispositivi medici"/>
    <x v="127"/>
    <x v="125"/>
    <s v="V90"/>
    <s v="DISPOSITIVI NON COMPRESI NELLE CLASSI PRECEDENTI - VARI"/>
    <m/>
    <s v="No"/>
    <m/>
    <s v="Acquisto"/>
    <d v="2016-12-01T00:00:00"/>
    <x v="3"/>
    <m/>
    <n v="67246.880000000005"/>
    <x v="0"/>
    <x v="0"/>
  </r>
  <r>
    <x v="453"/>
    <x v="2"/>
    <s v="Dispositivi medici"/>
    <x v="127"/>
    <x v="125"/>
    <s v="V90"/>
    <s v="DISPOSITIVI NON COMPRESI NELLE CLASSI PRECEDENTI - VARI"/>
    <m/>
    <s v="Si"/>
    <m/>
    <s v="Convenzione ARCA"/>
    <d v="2017-06-01T00:00:00"/>
    <x v="3"/>
    <m/>
    <n v="160300.65"/>
    <x v="0"/>
    <x v="0"/>
  </r>
  <r>
    <x v="454"/>
    <x v="13"/>
    <s v="Dispositivi medici"/>
    <x v="1"/>
    <x v="1"/>
    <s v="U0890"/>
    <s v="DISPOSITIVI PER GINECOLOGIA - VARI"/>
    <m/>
    <s v="No"/>
    <m/>
    <s v="Acquisto"/>
    <s v=""/>
    <x v="1"/>
    <m/>
    <n v="51788"/>
    <x v="0"/>
    <x v="0"/>
  </r>
  <r>
    <x v="455"/>
    <x v="13"/>
    <s v="Dispositivi medici"/>
    <x v="1"/>
    <x v="1"/>
    <s v="U0890"/>
    <s v="DISPOSITIVI PER GINECOLOGIA - VARI"/>
    <m/>
    <s v="No"/>
    <m/>
    <s v="Acquisto"/>
    <s v=""/>
    <x v="1"/>
    <m/>
    <n v="11000"/>
    <x v="0"/>
    <x v="15"/>
  </r>
  <r>
    <x v="456"/>
    <x v="13"/>
    <s v="Dispositivi medici"/>
    <x v="1"/>
    <x v="1"/>
    <s v="U0890"/>
    <s v="DISPOSITIVI PER GINECOLOGIA - VARI"/>
    <m/>
    <s v="No"/>
    <m/>
    <s v="Acquisto"/>
    <s v=""/>
    <x v="1"/>
    <m/>
    <n v="10000"/>
    <x v="0"/>
    <x v="7"/>
  </r>
  <r>
    <x v="457"/>
    <x v="13"/>
    <s v="Dispositivi medici"/>
    <x v="1"/>
    <x v="1"/>
    <s v="U0890"/>
    <s v="DISPOSITIVI PER GINECOLOGIA - VARI"/>
    <m/>
    <s v="No"/>
    <m/>
    <s v="Acquisto"/>
    <s v=""/>
    <x v="1"/>
    <m/>
    <n v="10000"/>
    <x v="0"/>
    <x v="9"/>
  </r>
  <r>
    <x v="458"/>
    <x v="13"/>
    <s v="Dispositivi medici"/>
    <x v="1"/>
    <x v="1"/>
    <s v="U0890"/>
    <s v="DISPOSITIVI PER GINECOLOGIA - VARI"/>
    <m/>
    <s v="No"/>
    <m/>
    <s v="Acquisto"/>
    <s v=""/>
    <x v="1"/>
    <m/>
    <n v="30000"/>
    <x v="0"/>
    <x v="8"/>
  </r>
  <r>
    <x v="459"/>
    <x v="13"/>
    <s v="Dispositivi medici"/>
    <x v="1"/>
    <x v="1"/>
    <s v="U0890"/>
    <s v="DISPOSITIVI PER GINECOLOGIA - VARI"/>
    <m/>
    <s v="No"/>
    <m/>
    <s v="Acquisto"/>
    <s v=""/>
    <x v="1"/>
    <m/>
    <n v="208000"/>
    <x v="0"/>
    <x v="5"/>
  </r>
  <r>
    <x v="460"/>
    <x v="8"/>
    <s v="Dispositivi medici"/>
    <x v="1"/>
    <x v="1"/>
    <s v="K02"/>
    <s v="DISPOSITIVI PER ELETTROCHIRURGIA"/>
    <m/>
    <s v="Si"/>
    <m/>
    <s v="Convenzione ARCA"/>
    <d v="2016-09-01T00:00:00"/>
    <x v="2"/>
    <m/>
    <n v="228696"/>
    <x v="11"/>
    <x v="15"/>
  </r>
  <r>
    <x v="461"/>
    <x v="5"/>
    <s v="Dispositivi medici"/>
    <x v="1"/>
    <x v="1"/>
    <s v="K01010105"/>
    <s v="TROCAR SPECIALI MONOUSO"/>
    <m/>
    <s v="No"/>
    <m/>
    <s v="Convenzione ARCA"/>
    <d v="2016-09-01T00:00:00"/>
    <x v="1"/>
    <m/>
    <n v="1131973.6200000001"/>
    <x v="0"/>
    <x v="0"/>
  </r>
  <r>
    <x v="462"/>
    <x v="0"/>
    <s v="Dispositivi medici"/>
    <x v="1"/>
    <x v="1"/>
    <s v="R90"/>
    <s v="DISPOSITIVI PER APPARATO RESPIRATORIO E ANESTESIA - VARI"/>
    <m/>
    <s v="Si"/>
    <m/>
    <s v="Convenzione ARCA"/>
    <d v="2017-01-01T00:00:00"/>
    <x v="3"/>
    <m/>
    <n v="267500"/>
    <x v="5"/>
    <x v="5"/>
  </r>
  <r>
    <x v="463"/>
    <x v="6"/>
    <s v="Dispositivi medici"/>
    <x v="1"/>
    <x v="1"/>
    <s v="C90"/>
    <s v="DISPOSITIVI PER APPARATO CARDIOCIRCOLATORIO - VARI"/>
    <m/>
    <s v="Si"/>
    <m/>
    <s v="Acquisto"/>
    <d v="2018-05-01T00:00:00"/>
    <x v="2"/>
    <m/>
    <n v="311400"/>
    <x v="11"/>
    <x v="15"/>
  </r>
  <r>
    <x v="464"/>
    <x v="11"/>
    <s v="Dispositivi medici"/>
    <x v="128"/>
    <x v="126"/>
    <s v="R90"/>
    <s v="DISPOSITIVI PER APPARATO RESPIRATORIO E ANESTESIA - VARI"/>
    <m/>
    <s v="Si"/>
    <m/>
    <s v="Convenzione ARCA"/>
    <d v="2018-03-01T00:00:00"/>
    <x v="2"/>
    <m/>
    <n v="60000"/>
    <x v="12"/>
    <x v="11"/>
  </r>
  <r>
    <x v="465"/>
    <x v="10"/>
    <s v="Dispositivi medici"/>
    <x v="129"/>
    <x v="127"/>
    <s v="Z120190"/>
    <s v="STRUMENTAZIONE VARIA PER CHIRURGIA GENERALE E MULTIDISCIPLINARE"/>
    <m/>
    <s v="No"/>
    <m/>
    <s v="Acquisto"/>
    <s v=""/>
    <x v="2"/>
    <m/>
    <n v="50000"/>
    <x v="2"/>
    <x v="2"/>
  </r>
  <r>
    <x v="466"/>
    <x v="10"/>
    <s v="Dispositivi medici"/>
    <x v="129"/>
    <x v="127"/>
    <s v="Z120190"/>
    <s v="STRUMENTAZIONE VARIA PER CHIRURGIA GENERALE E MULTIDISCIPLINARE"/>
    <m/>
    <s v="No"/>
    <m/>
    <s v="Acquisto"/>
    <s v=""/>
    <x v="2"/>
    <m/>
    <n v="70000"/>
    <x v="2"/>
    <x v="15"/>
  </r>
  <r>
    <x v="467"/>
    <x v="1"/>
    <s v="Dispositivi medici"/>
    <x v="1"/>
    <x v="1"/>
    <s v="J01010102"/>
    <s v="PACE MAKER MONOCAMERALI CON SENSORE (SR)"/>
    <m/>
    <s v="Si"/>
    <m/>
    <s v="Convenzione ARCA"/>
    <d v="2018-09-01T00:00:00"/>
    <x v="2"/>
    <m/>
    <n v="975139.5"/>
    <x v="0"/>
    <x v="0"/>
  </r>
  <r>
    <x v="468"/>
    <x v="10"/>
    <s v="Dispositivi medici"/>
    <x v="88"/>
    <x v="88"/>
    <s v="L030101"/>
    <s v="CANNULE CHIRURGICHE DA ASPIRAZIONE E LAVAGGIO"/>
    <m/>
    <s v="No"/>
    <m/>
    <s v="Acquisto"/>
    <s v=""/>
    <x v="5"/>
    <m/>
    <n v="37000"/>
    <x v="5"/>
    <x v="0"/>
  </r>
  <r>
    <x v="469"/>
    <x v="10"/>
    <s v="Dispositivi medici"/>
    <x v="88"/>
    <x v="88"/>
    <s v="L030101"/>
    <s v="CANNULE CHIRURGICHE DA ASPIRAZIONE E LAVAGGIO"/>
    <m/>
    <s v="No"/>
    <m/>
    <s v="Acquisto"/>
    <s v=""/>
    <x v="5"/>
    <m/>
    <n v="10000"/>
    <x v="5"/>
    <x v="2"/>
  </r>
  <r>
    <x v="470"/>
    <x v="10"/>
    <s v="Dispositivi medici"/>
    <x v="88"/>
    <x v="88"/>
    <s v="L030101"/>
    <s v="CANNULE CHIRURGICHE DA ASPIRAZIONE E LAVAGGIO"/>
    <m/>
    <s v="No"/>
    <m/>
    <s v="Acquisto"/>
    <s v=""/>
    <x v="5"/>
    <m/>
    <n v="33000"/>
    <x v="5"/>
    <x v="1"/>
  </r>
  <r>
    <x v="471"/>
    <x v="10"/>
    <s v="Dispositivi medici"/>
    <x v="88"/>
    <x v="88"/>
    <s v="L030101"/>
    <s v="CANNULE CHIRURGICHE DA ASPIRAZIONE E LAVAGGIO"/>
    <m/>
    <s v="No"/>
    <m/>
    <s v="Acquisto"/>
    <s v=""/>
    <x v="5"/>
    <m/>
    <n v="130000"/>
    <x v="5"/>
    <x v="9"/>
  </r>
  <r>
    <x v="472"/>
    <x v="10"/>
    <s v="Dispositivi medici"/>
    <x v="88"/>
    <x v="88"/>
    <s v="L030101"/>
    <s v="CANNULE CHIRURGICHE DA ASPIRAZIONE E LAVAGGIO"/>
    <m/>
    <s v="No"/>
    <m/>
    <s v="Acquisto"/>
    <s v=""/>
    <x v="5"/>
    <m/>
    <n v="8000"/>
    <x v="5"/>
    <x v="3"/>
  </r>
  <r>
    <x v="473"/>
    <x v="10"/>
    <s v="Dispositivi medici"/>
    <x v="88"/>
    <x v="88"/>
    <s v="L030101"/>
    <s v="CANNULE CHIRURGICHE DA ASPIRAZIONE E LAVAGGIO"/>
    <m/>
    <s v="No"/>
    <m/>
    <s v="Acquisto"/>
    <s v=""/>
    <x v="5"/>
    <m/>
    <n v="2000"/>
    <x v="5"/>
    <x v="10"/>
  </r>
  <r>
    <x v="474"/>
    <x v="10"/>
    <s v="Dispositivi medici"/>
    <x v="88"/>
    <x v="88"/>
    <s v="L030101"/>
    <s v="CANNULE CHIRURGICHE DA ASPIRAZIONE E LAVAGGIO"/>
    <m/>
    <s v="No"/>
    <m/>
    <s v="Acquisto"/>
    <s v=""/>
    <x v="5"/>
    <m/>
    <n v="66700"/>
    <x v="5"/>
    <x v="5"/>
  </r>
  <r>
    <x v="475"/>
    <x v="6"/>
    <s v="Dispositivi medici"/>
    <x v="1"/>
    <x v="1"/>
    <s v="R90"/>
    <s v="DISPOSITIVI PER APPARATO RESPIRATORIO E ANESTESIA - VARI"/>
    <m/>
    <s v="Si"/>
    <m/>
    <s v="Convenzione ARCA"/>
    <d v="2018-04-01T00:00:00"/>
    <x v="2"/>
    <m/>
    <n v="105500"/>
    <x v="7"/>
    <x v="7"/>
  </r>
  <r>
    <x v="476"/>
    <x v="4"/>
    <s v="Dispositivi medici"/>
    <x v="1"/>
    <x v="1"/>
    <s v="R02010199"/>
    <s v="CIRCUITI RESPIRATORI STANDARD - ALTRI"/>
    <m/>
    <s v="Si"/>
    <m/>
    <s v="Convenzione ARCA"/>
    <d v="2018-07-01T00:00:00"/>
    <x v="2"/>
    <m/>
    <n v="56000"/>
    <x v="4"/>
    <x v="4"/>
  </r>
  <r>
    <x v="477"/>
    <x v="0"/>
    <s v="Dispositivi medici"/>
    <x v="1"/>
    <x v="1"/>
    <s v="G99"/>
    <s v="DISPOSITIVI PER APPARATO GASTROINTESTINALE - ALTRI"/>
    <m/>
    <s v="Si"/>
    <m/>
    <s v="Convenzione ARCA"/>
    <d v="2017-04-01T00:00:00"/>
    <x v="3"/>
    <m/>
    <n v="20800"/>
    <x v="5"/>
    <x v="5"/>
  </r>
  <r>
    <x v="478"/>
    <x v="0"/>
    <s v="Dispositivi medici"/>
    <x v="56"/>
    <x v="56"/>
    <s v="P90"/>
    <s v="DISPOSITIVI PROTESICI IMPIANTABILI - VARI"/>
    <m/>
    <s v="No"/>
    <m/>
    <s v="Acquisto"/>
    <d v="2016-12-01T00:00:00"/>
    <x v="3"/>
    <m/>
    <n v="42400"/>
    <x v="0"/>
    <x v="0"/>
  </r>
  <r>
    <x v="479"/>
    <x v="5"/>
    <s v="Dispositivi medici"/>
    <x v="1"/>
    <x v="1"/>
    <s v="C020104"/>
    <s v="ELETTROCATETERI MULTIPOLARI PER ARITMOLOGIA"/>
    <m/>
    <s v="Si"/>
    <m/>
    <s v="Convenzione ARCA"/>
    <d v="2016-12-01T00:00:00"/>
    <x v="0"/>
    <m/>
    <n v="137622.95000000001"/>
    <x v="0"/>
    <x v="0"/>
  </r>
  <r>
    <x v="480"/>
    <x v="8"/>
    <s v="Dispositivi medici"/>
    <x v="56"/>
    <x v="56"/>
    <s v="G0301"/>
    <s v="DISPOSITIVI PER DILATAZIONE ENDOSCOPICA DELLE VIE DIGERENTI"/>
    <m/>
    <s v="Si"/>
    <m/>
    <s v="Convenzione ARCA"/>
    <d v="2016-06-01T00:00:00"/>
    <x v="1"/>
    <m/>
    <n v="1097016.57"/>
    <x v="0"/>
    <x v="0"/>
  </r>
  <r>
    <x v="481"/>
    <x v="10"/>
    <s v="Dispositivi medici"/>
    <x v="1"/>
    <x v="1"/>
    <s v="C99"/>
    <s v="DISPOSITIVI PER APPARATO CARDIOCIRCOLATORIO - ALTRI"/>
    <m/>
    <s v="No"/>
    <m/>
    <s v="Acquisto"/>
    <s v=""/>
    <x v="5"/>
    <m/>
    <n v="7000"/>
    <x v="5"/>
    <x v="7"/>
  </r>
  <r>
    <x v="482"/>
    <x v="10"/>
    <s v="Dispositivi medici"/>
    <x v="1"/>
    <x v="1"/>
    <s v="C99"/>
    <s v="DISPOSITIVI PER APPARATO CARDIOCIRCOLATORIO - ALTRI"/>
    <m/>
    <s v="No"/>
    <m/>
    <s v="Acquisto"/>
    <s v=""/>
    <x v="5"/>
    <m/>
    <n v="42000"/>
    <x v="5"/>
    <x v="3"/>
  </r>
  <r>
    <x v="483"/>
    <x v="10"/>
    <s v="Dispositivi medici"/>
    <x v="1"/>
    <x v="1"/>
    <s v="C99"/>
    <s v="DISPOSITIVI PER APPARATO CARDIOCIRCOLATORIO - ALTRI"/>
    <m/>
    <s v="No"/>
    <m/>
    <s v="Acquisto"/>
    <s v=""/>
    <x v="5"/>
    <m/>
    <n v="42500"/>
    <x v="5"/>
    <x v="5"/>
  </r>
  <r>
    <x v="484"/>
    <x v="5"/>
    <s v="Dispositivi medici"/>
    <x v="1"/>
    <x v="1"/>
    <s v="A080201"/>
    <s v="SACCHE E CONTENITORI PER POMPA INFUSIONALE"/>
    <m/>
    <s v="Si"/>
    <m/>
    <s v="Convenzione ARCA"/>
    <d v="2016-12-01T00:00:00"/>
    <x v="0"/>
    <m/>
    <n v="75849.429999999993"/>
    <x v="0"/>
    <x v="0"/>
  </r>
  <r>
    <x v="485"/>
    <x v="0"/>
    <s v="Dispositivi medici"/>
    <x v="1"/>
    <x v="1"/>
    <s v="G0205"/>
    <s v="DISPOSITIVI PER IL TRATTAMENTO CHIRURGICO DELL'OBESITA'"/>
    <m/>
    <s v="No"/>
    <m/>
    <s v="Acquisto"/>
    <s v=""/>
    <x v="3"/>
    <m/>
    <n v="76500"/>
    <x v="5"/>
    <x v="5"/>
  </r>
  <r>
    <x v="486"/>
    <x v="8"/>
    <s v="Dispositivi medici"/>
    <x v="127"/>
    <x v="125"/>
    <s v="V06"/>
    <s v="DISPOSITIVI PER SIMULAZIONE DI PROCEDURE CLINICHE"/>
    <m/>
    <s v="No"/>
    <m/>
    <s v="Acquisto"/>
    <d v="2016-03-01T00:00:00"/>
    <x v="1"/>
    <m/>
    <n v="117448.2"/>
    <x v="0"/>
    <x v="0"/>
  </r>
  <r>
    <x v="487"/>
    <x v="11"/>
    <s v="Dispositivi medici"/>
    <x v="1"/>
    <x v="1"/>
    <s v="K01"/>
    <s v="DISPOSITIVI PER CHIRURGIA MINI-INVASIVA"/>
    <m/>
    <s v="Si"/>
    <m/>
    <s v="Convenzione ARCA"/>
    <d v="2018-02-01T00:00:00"/>
    <x v="2"/>
    <m/>
    <n v="200000"/>
    <x v="7"/>
    <x v="7"/>
  </r>
  <r>
    <x v="488"/>
    <x v="9"/>
    <s v="Dispositivi medici"/>
    <x v="56"/>
    <x v="56"/>
    <s v="M04"/>
    <s v="MEDICAZIONI SPECIALI"/>
    <m/>
    <s v="Si"/>
    <m/>
    <s v="Convenzione ARCA"/>
    <d v="2017-08-01T00:00:00"/>
    <x v="2"/>
    <m/>
    <n v="94000"/>
    <x v="12"/>
    <x v="11"/>
  </r>
  <r>
    <x v="489"/>
    <x v="5"/>
    <s v="Dispositivi medici"/>
    <x v="1"/>
    <x v="1"/>
    <s v="A060303"/>
    <s v="SISTEMI E SACCHE DI RACCOLTA URINA"/>
    <m/>
    <s v="Si"/>
    <m/>
    <s v="Convenzione ARCA"/>
    <d v="2016-10-01T00:00:00"/>
    <x v="0"/>
    <m/>
    <n v="90950.82"/>
    <x v="0"/>
    <x v="0"/>
  </r>
  <r>
    <x v="490"/>
    <x v="0"/>
    <s v="Dispositivi medici"/>
    <x v="126"/>
    <x v="124"/>
    <s v="J020101"/>
    <s v="NEUROSTIMOLATORI PER LA TERAPIA DEL MORBO DI PARKINSON"/>
    <m/>
    <s v="Si"/>
    <m/>
    <s v="Convenzione ARCA"/>
    <d v="2017-05-01T00:00:00"/>
    <x v="2"/>
    <m/>
    <n v="169000"/>
    <x v="2"/>
    <x v="2"/>
  </r>
  <r>
    <x v="491"/>
    <x v="0"/>
    <s v="Dispositivi medici"/>
    <x v="1"/>
    <x v="1"/>
    <s v="Q02"/>
    <s v="DISPOSITIVI PER OFTALMOLOGIA"/>
    <m/>
    <s v="Si"/>
    <m/>
    <s v="Convenzione ARCA"/>
    <d v="2016-07-01T00:00:00"/>
    <x v="3"/>
    <m/>
    <n v="38000"/>
    <x v="5"/>
    <x v="5"/>
  </r>
  <r>
    <x v="492"/>
    <x v="7"/>
    <s v="Dispositivi medici"/>
    <x v="130"/>
    <x v="128"/>
    <s v="Q02"/>
    <s v="DISPOSITIVI PER OFTALMOLOGIA"/>
    <m/>
    <s v="Si"/>
    <m/>
    <s v="Convenzione ARCA"/>
    <s v=""/>
    <x v="3"/>
    <m/>
    <n v="15000"/>
    <x v="9"/>
    <x v="9"/>
  </r>
  <r>
    <x v="493"/>
    <x v="5"/>
    <s v="Dispositivi medici"/>
    <x v="1"/>
    <x v="1"/>
    <s v="P09"/>
    <s v="PROTESI ORTOPEDICHE E MEZZI PER OSTEOSINTESI E SINTESI TENDINEO-LEGAMENTOSA"/>
    <m/>
    <s v="Si"/>
    <m/>
    <s v="Convenzione ARCA"/>
    <d v="2016-10-01T00:00:00"/>
    <x v="3"/>
    <m/>
    <n v="240000"/>
    <x v="5"/>
    <x v="5"/>
  </r>
  <r>
    <x v="494"/>
    <x v="5"/>
    <s v="Dispositivi medici"/>
    <x v="1"/>
    <x v="1"/>
    <s v="P0990"/>
    <s v="PROTESI ORTOPEDICHE - VARIE"/>
    <m/>
    <s v="No"/>
    <m/>
    <s v="Acquisto"/>
    <d v="2016-10-01T00:00:00"/>
    <x v="3"/>
    <m/>
    <n v="200000"/>
    <x v="5"/>
    <x v="5"/>
  </r>
  <r>
    <x v="495"/>
    <x v="13"/>
    <s v="Dispositivi medici"/>
    <x v="117"/>
    <x v="116"/>
    <s v="L05"/>
    <s v="STRUMENTARIO PER OSTETRICIA E GINECOLOGIA"/>
    <m/>
    <s v="No"/>
    <m/>
    <s v="Convenzione ARCA"/>
    <s v=""/>
    <x v="2"/>
    <m/>
    <n v="46300"/>
    <x v="2"/>
    <x v="0"/>
  </r>
  <r>
    <x v="496"/>
    <x v="13"/>
    <s v="Dispositivi medici"/>
    <x v="117"/>
    <x v="116"/>
    <s v="L05"/>
    <s v="STRUMENTARIO PER OSTETRICIA E GINECOLOGIA"/>
    <m/>
    <s v="No"/>
    <m/>
    <s v="Convenzione ARCA"/>
    <s v=""/>
    <x v="2"/>
    <m/>
    <n v="14362"/>
    <x v="2"/>
    <x v="2"/>
  </r>
  <r>
    <x v="497"/>
    <x v="13"/>
    <s v="Dispositivi medici"/>
    <x v="117"/>
    <x v="116"/>
    <s v="L05"/>
    <s v="STRUMENTARIO PER OSTETRICIA E GINECOLOGIA"/>
    <m/>
    <s v="No"/>
    <m/>
    <s v="Convenzione ARCA"/>
    <s v=""/>
    <x v="2"/>
    <m/>
    <n v="13000"/>
    <x v="2"/>
    <x v="1"/>
  </r>
  <r>
    <x v="498"/>
    <x v="13"/>
    <s v="Dispositivi medici"/>
    <x v="117"/>
    <x v="116"/>
    <s v="L05"/>
    <s v="STRUMENTARIO PER OSTETRICIA E GINECOLOGIA"/>
    <m/>
    <s v="No"/>
    <m/>
    <s v="Convenzione ARCA"/>
    <s v=""/>
    <x v="2"/>
    <m/>
    <n v="23000"/>
    <x v="2"/>
    <x v="7"/>
  </r>
  <r>
    <x v="499"/>
    <x v="13"/>
    <s v="Dispositivi medici"/>
    <x v="117"/>
    <x v="116"/>
    <s v="L05"/>
    <s v="STRUMENTARIO PER OSTETRICIA E GINECOLOGIA"/>
    <m/>
    <s v="No"/>
    <m/>
    <s v="Convenzione ARCA"/>
    <s v=""/>
    <x v="2"/>
    <m/>
    <n v="45000"/>
    <x v="2"/>
    <x v="5"/>
  </r>
  <r>
    <x v="500"/>
    <x v="10"/>
    <s v="Forniture / servizi"/>
    <x v="131"/>
    <x v="129"/>
    <m/>
    <s v="-"/>
    <m/>
    <s v="No"/>
    <m/>
    <s v="Acquisto"/>
    <s v=""/>
    <x v="2"/>
    <m/>
    <n v="108600"/>
    <x v="0"/>
    <x v="0"/>
  </r>
  <r>
    <x v="501"/>
    <x v="10"/>
    <s v="Forniture / servizi"/>
    <x v="131"/>
    <x v="129"/>
    <m/>
    <s v="-"/>
    <m/>
    <s v="No"/>
    <m/>
    <s v="Acquisto"/>
    <s v=""/>
    <x v="2"/>
    <m/>
    <n v="90000"/>
    <x v="0"/>
    <x v="2"/>
  </r>
  <r>
    <x v="502"/>
    <x v="10"/>
    <s v="Forniture / servizi"/>
    <x v="131"/>
    <x v="129"/>
    <m/>
    <s v="-"/>
    <m/>
    <s v="No"/>
    <m/>
    <s v="Acquisto"/>
    <s v=""/>
    <x v="2"/>
    <m/>
    <n v="18500"/>
    <x v="0"/>
    <x v="15"/>
  </r>
  <r>
    <x v="503"/>
    <x v="10"/>
    <s v="Forniture / servizi"/>
    <x v="131"/>
    <x v="129"/>
    <m/>
    <s v="-"/>
    <m/>
    <s v="No"/>
    <m/>
    <s v="Acquisto"/>
    <s v=""/>
    <x v="2"/>
    <m/>
    <n v="15000"/>
    <x v="0"/>
    <x v="1"/>
  </r>
  <r>
    <x v="504"/>
    <x v="10"/>
    <s v="Forniture / servizi"/>
    <x v="131"/>
    <x v="129"/>
    <m/>
    <s v="-"/>
    <m/>
    <s v="No"/>
    <m/>
    <s v="Acquisto"/>
    <s v=""/>
    <x v="2"/>
    <m/>
    <n v="10000"/>
    <x v="0"/>
    <x v="7"/>
  </r>
  <r>
    <x v="505"/>
    <x v="10"/>
    <s v="Forniture / servizi"/>
    <x v="131"/>
    <x v="129"/>
    <m/>
    <s v="-"/>
    <m/>
    <s v="No"/>
    <m/>
    <s v="Acquisto"/>
    <s v=""/>
    <x v="2"/>
    <m/>
    <n v="18000"/>
    <x v="0"/>
    <x v="9"/>
  </r>
  <r>
    <x v="506"/>
    <x v="10"/>
    <s v="Forniture / servizi"/>
    <x v="131"/>
    <x v="129"/>
    <m/>
    <s v="-"/>
    <m/>
    <s v="No"/>
    <m/>
    <s v="Acquisto"/>
    <s v=""/>
    <x v="2"/>
    <m/>
    <n v="15000"/>
    <x v="0"/>
    <x v="4"/>
  </r>
  <r>
    <x v="507"/>
    <x v="10"/>
    <s v="Forniture / servizi"/>
    <x v="131"/>
    <x v="129"/>
    <m/>
    <s v="-"/>
    <m/>
    <s v="No"/>
    <m/>
    <s v="Acquisto"/>
    <s v=""/>
    <x v="2"/>
    <m/>
    <n v="1000"/>
    <x v="0"/>
    <x v="8"/>
  </r>
  <r>
    <x v="508"/>
    <x v="10"/>
    <s v="Forniture / servizi"/>
    <x v="131"/>
    <x v="129"/>
    <m/>
    <s v="-"/>
    <m/>
    <s v="No"/>
    <m/>
    <s v="Acquisto"/>
    <s v=""/>
    <x v="2"/>
    <m/>
    <n v="74000"/>
    <x v="0"/>
    <x v="3"/>
  </r>
  <r>
    <x v="509"/>
    <x v="10"/>
    <s v="Forniture / servizi"/>
    <x v="131"/>
    <x v="129"/>
    <m/>
    <s v="-"/>
    <m/>
    <s v="No"/>
    <m/>
    <s v="Acquisto"/>
    <s v=""/>
    <x v="2"/>
    <m/>
    <n v="28000"/>
    <x v="0"/>
    <x v="5"/>
  </r>
  <r>
    <x v="510"/>
    <x v="0"/>
    <s v="Dispositivi medici"/>
    <x v="1"/>
    <x v="1"/>
    <s v="A99"/>
    <s v="DISPOSITIVI DA SOMMINISTRAZIONE, PRELIEVO E RACCOLTA - ALTRI"/>
    <m/>
    <s v="No"/>
    <m/>
    <s v="Acquisto"/>
    <d v="2015-09-01T00:00:00"/>
    <x v="3"/>
    <m/>
    <n v="33000"/>
    <x v="7"/>
    <x v="7"/>
  </r>
  <r>
    <x v="511"/>
    <x v="5"/>
    <s v="Dispositivi medici"/>
    <x v="1"/>
    <x v="1"/>
    <s v="R01"/>
    <s v="DISPOSITIVI PER INTUBAZIONE"/>
    <m/>
    <s v="Si"/>
    <m/>
    <s v="Convenzione ARCA"/>
    <d v="2016-10-01T00:00:00"/>
    <x v="3"/>
    <m/>
    <n v="74000"/>
    <x v="5"/>
    <x v="5"/>
  </r>
  <r>
    <x v="512"/>
    <x v="5"/>
    <s v="Dispositivi medici"/>
    <x v="1"/>
    <x v="1"/>
    <s v="R020202"/>
    <s v="CATETERI MOUNT GIREVOLI"/>
    <m/>
    <s v="No"/>
    <m/>
    <s v="Acquisto"/>
    <d v="2016-09-01T00:00:00"/>
    <x v="0"/>
    <m/>
    <n v="171670.33"/>
    <x v="0"/>
    <x v="0"/>
  </r>
  <r>
    <x v="513"/>
    <x v="5"/>
    <s v="Dispositivi medici"/>
    <x v="1"/>
    <x v="1"/>
    <s v="S010199"/>
    <s v="BUSTE PER STERILIZZAZIONE - ALTRE"/>
    <m/>
    <s v="Si"/>
    <m/>
    <s v="Convenzione ARCA"/>
    <d v="2016-09-01T00:00:00"/>
    <x v="0"/>
    <m/>
    <n v="131219.01"/>
    <x v="0"/>
    <x v="0"/>
  </r>
  <r>
    <x v="514"/>
    <x v="5"/>
    <s v="Dispositivi medici"/>
    <x v="1"/>
    <x v="1"/>
    <s v="A100199"/>
    <s v="SISTEMI PER STOMIA MONOPEZZO - ALTRI"/>
    <m/>
    <s v="No"/>
    <m/>
    <s v="Acquisto"/>
    <d v="2016-12-01T00:00:00"/>
    <x v="5"/>
    <m/>
    <n v="5000"/>
    <x v="5"/>
    <x v="5"/>
  </r>
  <r>
    <x v="515"/>
    <x v="0"/>
    <s v="Dispositivi medici"/>
    <x v="56"/>
    <x v="56"/>
    <s v="V90"/>
    <s v="DISPOSITIVI NON COMPRESI NELLE CLASSI PRECEDENTI - VARI"/>
    <m/>
    <s v="No"/>
    <m/>
    <s v="Acquisto"/>
    <d v="2016-12-01T00:00:00"/>
    <x v="2"/>
    <m/>
    <n v="30600.77"/>
    <x v="0"/>
    <x v="0"/>
  </r>
  <r>
    <x v="516"/>
    <x v="0"/>
    <s v="Dispositivi medici"/>
    <x v="1"/>
    <x v="1"/>
    <s v="Z1204021602"/>
    <s v="MICROINFUSORI PORTATILI PER LA TERAPIA DEL DOLORE"/>
    <m/>
    <s v="No"/>
    <m/>
    <s v="Acquisto"/>
    <d v="2017-02-01T00:00:00"/>
    <x v="1"/>
    <m/>
    <n v="17000"/>
    <x v="11"/>
    <x v="15"/>
  </r>
  <r>
    <x v="517"/>
    <x v="7"/>
    <s v="Dispositivi medici"/>
    <x v="1"/>
    <x v="1"/>
    <s v="R03"/>
    <s v="MASCHERE E PALLONI RESPIRATORI MONOUSO E PLURIUSO"/>
    <m/>
    <s v="Si"/>
    <m/>
    <s v="Convenzione ARCA"/>
    <d v="2016-09-01T00:00:00"/>
    <x v="1"/>
    <m/>
    <n v="93052.5"/>
    <x v="0"/>
    <x v="0"/>
  </r>
  <r>
    <x v="518"/>
    <x v="5"/>
    <s v="Dispositivi medici"/>
    <x v="1"/>
    <x v="1"/>
    <s v="U90"/>
    <s v="DISPOSITIVI PER APPARATO UROGENITALE - VARI"/>
    <m/>
    <s v="Si"/>
    <m/>
    <s v="Convenzione ARCA"/>
    <d v="2016-10-01T00:00:00"/>
    <x v="3"/>
    <m/>
    <n v="34000"/>
    <x v="5"/>
    <x v="5"/>
  </r>
  <r>
    <x v="519"/>
    <x v="11"/>
    <s v="Dispositivi medici"/>
    <x v="1"/>
    <x v="1"/>
    <s v="H020301040102"/>
    <s v="SUTURATRICI LINEARI RETTE MONOPAZIENTE CON LAMA PER LAPAROSCOPIA"/>
    <m/>
    <s v="Si"/>
    <m/>
    <s v="Convenzione ARCA"/>
    <d v="2018-03-01T00:00:00"/>
    <x v="5"/>
    <m/>
    <n v="232700"/>
    <x v="11"/>
    <x v="15"/>
  </r>
  <r>
    <x v="520"/>
    <x v="7"/>
    <s v="Dispositivi medici"/>
    <x v="1"/>
    <x v="1"/>
    <s v="H020301040102"/>
    <s v="SUTURATRICI LINEARI RETTE MONOPAZIENTE CON LAMA PER LAPAROSCOPIA"/>
    <m/>
    <s v="Si"/>
    <m/>
    <s v="Convenzione ARCA"/>
    <d v="2016-09-01T00:00:00"/>
    <x v="5"/>
    <m/>
    <n v="296500"/>
    <x v="11"/>
    <x v="15"/>
  </r>
  <r>
    <x v="521"/>
    <x v="5"/>
    <s v="Dispositivi medici"/>
    <x v="132"/>
    <x v="130"/>
    <s v="R01"/>
    <s v="DISPOSITIVI PER INTUBAZIONE"/>
    <m/>
    <s v="No"/>
    <m/>
    <s v="Acquisto"/>
    <d v="2016-12-01T00:00:00"/>
    <x v="2"/>
    <m/>
    <n v="10800"/>
    <x v="2"/>
    <x v="2"/>
  </r>
  <r>
    <x v="522"/>
    <x v="3"/>
    <s v="Dispositivi medici"/>
    <x v="133"/>
    <x v="131"/>
    <s v="H02"/>
    <s v="SUTURATRICI MECCANICHE"/>
    <m/>
    <s v="Si"/>
    <m/>
    <s v="Convenzione ARCA"/>
    <s v=""/>
    <x v="2"/>
    <m/>
    <n v="10000"/>
    <x v="12"/>
    <x v="11"/>
  </r>
  <r>
    <x v="523"/>
    <x v="5"/>
    <s v="Dispositivi medici"/>
    <x v="1"/>
    <x v="1"/>
    <s v="U90"/>
    <s v="DISPOSITIVI PER APPARATO UROGENITALE - VARI"/>
    <m/>
    <s v="Si"/>
    <m/>
    <s v="Convenzione ARCA"/>
    <s v=""/>
    <x v="3"/>
    <m/>
    <n v="10000"/>
    <x v="9"/>
    <x v="9"/>
  </r>
  <r>
    <x v="524"/>
    <x v="7"/>
    <s v="Dispositivi medici"/>
    <x v="127"/>
    <x v="125"/>
    <s v="W0101"/>
    <s v="CHIMICA CLINICA"/>
    <m/>
    <s v="No"/>
    <m/>
    <s v="Acquisto"/>
    <d v="2016-07-01T00:00:00"/>
    <x v="1"/>
    <m/>
    <n v="136207.41"/>
    <x v="0"/>
    <x v="0"/>
  </r>
  <r>
    <x v="525"/>
    <x v="12"/>
    <s v="Forniture / servizi"/>
    <x v="7"/>
    <x v="7"/>
    <m/>
    <s v="-"/>
    <m/>
    <s v="No"/>
    <m/>
    <s v="Acquisto"/>
    <d v="2019-04-01T00:00:00"/>
    <x v="1"/>
    <m/>
    <n v="122000"/>
    <x v="7"/>
    <x v="7"/>
  </r>
  <r>
    <x v="526"/>
    <x v="9"/>
    <s v="Forniture / servizi"/>
    <x v="36"/>
    <x v="36"/>
    <m/>
    <s v="-"/>
    <m/>
    <s v="No"/>
    <m/>
    <s v="Acquisto"/>
    <s v=""/>
    <x v="0"/>
    <m/>
    <n v="50000"/>
    <x v="6"/>
    <x v="6"/>
  </r>
  <r>
    <x v="527"/>
    <x v="7"/>
    <s v="Dispositivi medici"/>
    <x v="134"/>
    <x v="132"/>
    <s v="A0601"/>
    <s v="SISTEMI DI DRENAGGIO CHIRURGICO"/>
    <m/>
    <s v="Si"/>
    <m/>
    <s v="Convenzione ARCA"/>
    <d v="2016-10-01T00:00:00"/>
    <x v="5"/>
    <m/>
    <n v="83115"/>
    <x v="11"/>
    <x v="15"/>
  </r>
  <r>
    <x v="528"/>
    <x v="0"/>
    <s v="Dispositivi medici"/>
    <x v="1"/>
    <x v="1"/>
    <s v="A0601010401"/>
    <s v="DRENAGGI TORACICI (RETTI ED ANGOLATI)"/>
    <m/>
    <s v="No"/>
    <m/>
    <s v="Acquisto"/>
    <d v="2017-03-01T00:00:00"/>
    <x v="2"/>
    <m/>
    <n v="10000"/>
    <x v="5"/>
    <x v="5"/>
  </r>
  <r>
    <x v="529"/>
    <x v="0"/>
    <s v="Dispositivi medici"/>
    <x v="5"/>
    <x v="5"/>
    <s v="Z110401"/>
    <s v="ECOTOMOGRAFI"/>
    <m/>
    <s v="No"/>
    <m/>
    <s v="Acquisto"/>
    <s v=""/>
    <x v="0"/>
    <m/>
    <n v="70000"/>
    <x v="5"/>
    <x v="5"/>
  </r>
  <r>
    <x v="530"/>
    <x v="0"/>
    <s v="Dispositivi medici"/>
    <x v="5"/>
    <x v="5"/>
    <s v="Z110401"/>
    <s v="ECOTOMOGRAFI"/>
    <m/>
    <s v="No"/>
    <m/>
    <s v="Acquisto"/>
    <s v=""/>
    <x v="0"/>
    <m/>
    <n v="80000"/>
    <x v="5"/>
    <x v="5"/>
  </r>
  <r>
    <x v="531"/>
    <x v="0"/>
    <s v="Dispositivi medici"/>
    <x v="5"/>
    <x v="5"/>
    <s v="Z110401"/>
    <s v="ECOTOMOGRAFI"/>
    <m/>
    <s v="No"/>
    <m/>
    <s v="Acquisto"/>
    <s v=""/>
    <x v="0"/>
    <m/>
    <n v="50000"/>
    <x v="5"/>
    <x v="5"/>
  </r>
  <r>
    <x v="532"/>
    <x v="0"/>
    <s v="Dispositivi medici"/>
    <x v="5"/>
    <x v="5"/>
    <s v="Z110401"/>
    <s v="ECOTOMOGRAFI"/>
    <m/>
    <s v="No"/>
    <m/>
    <s v="Acquisto"/>
    <s v=""/>
    <x v="0"/>
    <m/>
    <n v="49200"/>
    <x v="5"/>
    <x v="5"/>
  </r>
  <r>
    <x v="533"/>
    <x v="2"/>
    <s v="Dispositivi medici"/>
    <x v="32"/>
    <x v="32"/>
    <s v="Z12010902"/>
    <s v="ELETTROBISTURI PER USO GENERALE"/>
    <m/>
    <s v="Si"/>
    <m/>
    <s v="Convenzione ARCA"/>
    <s v=""/>
    <x v="0"/>
    <m/>
    <n v="15000"/>
    <x v="4"/>
    <x v="4"/>
  </r>
  <r>
    <x v="534"/>
    <x v="0"/>
    <s v="Dispositivi medici"/>
    <x v="135"/>
    <x v="133"/>
    <s v="K020199"/>
    <s v="DISPOSITIVI MONO- E BIPOLARI - ALTRI"/>
    <m/>
    <s v="No"/>
    <m/>
    <s v="Acquisto"/>
    <d v="2017-01-01T00:00:00"/>
    <x v="2"/>
    <m/>
    <n v="147000"/>
    <x v="11"/>
    <x v="15"/>
  </r>
  <r>
    <x v="535"/>
    <x v="18"/>
    <s v="Dispositivi medici"/>
    <x v="1"/>
    <x v="1"/>
    <s v="L1806"/>
    <s v="ELETTRODI PLURIUSO PER ELETTROCHIRURGIA"/>
    <m/>
    <s v="No"/>
    <m/>
    <s v="Acquisto"/>
    <s v=""/>
    <x v="5"/>
    <m/>
    <n v="49567.98"/>
    <x v="0"/>
    <x v="0"/>
  </r>
  <r>
    <x v="536"/>
    <x v="18"/>
    <s v="Dispositivi medici"/>
    <x v="1"/>
    <x v="1"/>
    <s v="L1806"/>
    <s v="ELETTRODI PLURIUSO PER ELETTROCHIRURGIA"/>
    <m/>
    <s v="No"/>
    <m/>
    <s v="Acquisto"/>
    <s v=""/>
    <x v="5"/>
    <m/>
    <n v="12500"/>
    <x v="0"/>
    <x v="9"/>
  </r>
  <r>
    <x v="537"/>
    <x v="18"/>
    <s v="Dispositivi medici"/>
    <x v="1"/>
    <x v="1"/>
    <s v="L1806"/>
    <s v="ELETTRODI PLURIUSO PER ELETTROCHIRURGIA"/>
    <m/>
    <s v="No"/>
    <m/>
    <s v="Acquisto"/>
    <s v=""/>
    <x v="5"/>
    <m/>
    <n v="40000"/>
    <x v="0"/>
    <x v="4"/>
  </r>
  <r>
    <x v="538"/>
    <x v="5"/>
    <s v="Dispositivi medici"/>
    <x v="1"/>
    <x v="1"/>
    <s v="Z12101102"/>
    <s v="SISTEMI PER POSIZIONAMENTO ELETTRODI DI STIMOLAZIONE CEREBRALE"/>
    <m/>
    <s v="No"/>
    <m/>
    <s v="Acquisto"/>
    <d v="2016-12-01T00:00:00"/>
    <x v="0"/>
    <m/>
    <n v="155808.19"/>
    <x v="0"/>
    <x v="0"/>
  </r>
  <r>
    <x v="539"/>
    <x v="19"/>
    <s v="Dispositivi medici"/>
    <x v="1"/>
    <x v="1"/>
    <s v="C020501"/>
    <s v="ELETTRODI PER E.C.G."/>
    <m/>
    <s v="No"/>
    <m/>
    <s v="Acquisto"/>
    <s v=""/>
    <x v="2"/>
    <m/>
    <n v="8000"/>
    <x v="5"/>
    <x v="15"/>
  </r>
  <r>
    <x v="540"/>
    <x v="19"/>
    <s v="Dispositivi medici"/>
    <x v="1"/>
    <x v="1"/>
    <s v="C020501"/>
    <s v="ELETTRODI PER E.C.G."/>
    <m/>
    <s v="No"/>
    <m/>
    <s v="Acquisto"/>
    <s v=""/>
    <x v="2"/>
    <m/>
    <n v="2000"/>
    <x v="5"/>
    <x v="7"/>
  </r>
  <r>
    <x v="541"/>
    <x v="19"/>
    <s v="Dispositivi medici"/>
    <x v="1"/>
    <x v="1"/>
    <s v="C020501"/>
    <s v="ELETTRODI PER E.C.G."/>
    <m/>
    <s v="No"/>
    <m/>
    <s v="Acquisto"/>
    <s v=""/>
    <x v="2"/>
    <m/>
    <n v="15000"/>
    <x v="5"/>
    <x v="8"/>
  </r>
  <r>
    <x v="542"/>
    <x v="19"/>
    <s v="Dispositivi medici"/>
    <x v="1"/>
    <x v="1"/>
    <s v="C020501"/>
    <s v="ELETTRODI PER E.C.G."/>
    <m/>
    <s v="No"/>
    <m/>
    <s v="Acquisto"/>
    <s v=""/>
    <x v="2"/>
    <m/>
    <n v="113000"/>
    <x v="5"/>
    <x v="5"/>
  </r>
  <r>
    <x v="543"/>
    <x v="17"/>
    <s v="Dispositivi medici"/>
    <x v="1"/>
    <x v="1"/>
    <s v="K02010103"/>
    <s v="ELETTRODI MONOUSO PER ELETTROCHIRURGIA"/>
    <m/>
    <s v="No"/>
    <m/>
    <s v="Acquisto"/>
    <s v=""/>
    <x v="2"/>
    <m/>
    <n v="52527.1"/>
    <x v="0"/>
    <x v="0"/>
  </r>
  <r>
    <x v="544"/>
    <x v="17"/>
    <s v="Dispositivi medici"/>
    <x v="1"/>
    <x v="1"/>
    <s v="K02010103"/>
    <s v="ELETTRODI MONOUSO PER ELETTROCHIRURGIA"/>
    <m/>
    <s v="No"/>
    <m/>
    <s v="Acquisto"/>
    <s v=""/>
    <x v="2"/>
    <m/>
    <n v="70000"/>
    <x v="0"/>
    <x v="7"/>
  </r>
  <r>
    <x v="545"/>
    <x v="17"/>
    <s v="Dispositivi medici"/>
    <x v="1"/>
    <x v="1"/>
    <s v="K02010103"/>
    <s v="ELETTRODI MONOUSO PER ELETTROCHIRURGIA"/>
    <m/>
    <s v="No"/>
    <m/>
    <s v="Acquisto"/>
    <s v=""/>
    <x v="2"/>
    <m/>
    <n v="60000"/>
    <x v="0"/>
    <x v="9"/>
  </r>
  <r>
    <x v="546"/>
    <x v="17"/>
    <s v="Dispositivi medici"/>
    <x v="1"/>
    <x v="1"/>
    <s v="K02010103"/>
    <s v="ELETTRODI MONOUSO PER ELETTROCHIRURGIA"/>
    <m/>
    <s v="No"/>
    <m/>
    <s v="Acquisto"/>
    <s v=""/>
    <x v="2"/>
    <m/>
    <n v="40000"/>
    <x v="0"/>
    <x v="4"/>
  </r>
  <r>
    <x v="547"/>
    <x v="17"/>
    <s v="Dispositivi medici"/>
    <x v="1"/>
    <x v="1"/>
    <s v="K02010103"/>
    <s v="ELETTRODI MONOUSO PER ELETTROCHIRURGIA"/>
    <m/>
    <s v="No"/>
    <m/>
    <s v="Acquisto"/>
    <s v=""/>
    <x v="2"/>
    <m/>
    <n v="50000"/>
    <x v="0"/>
    <x v="10"/>
  </r>
  <r>
    <x v="548"/>
    <x v="17"/>
    <s v="Dispositivi medici"/>
    <x v="1"/>
    <x v="1"/>
    <s v="K02010103"/>
    <s v="ELETTRODI MONOUSO PER ELETTROCHIRURGIA"/>
    <m/>
    <s v="No"/>
    <m/>
    <s v="Acquisto"/>
    <s v=""/>
    <x v="2"/>
    <m/>
    <n v="33000"/>
    <x v="0"/>
    <x v="5"/>
  </r>
  <r>
    <x v="549"/>
    <x v="1"/>
    <s v="Dispositivi medici"/>
    <x v="122"/>
    <x v="120"/>
    <s v="W0201040185"/>
    <s v="EMOGASANALIZZATORI - MATERIALI SPECIFICI"/>
    <m/>
    <s v="Si"/>
    <m/>
    <s v="Convenzione ARCA"/>
    <d v="2018-12-01T00:00:00"/>
    <x v="5"/>
    <m/>
    <n v="171532"/>
    <x v="4"/>
    <x v="4"/>
  </r>
  <r>
    <x v="550"/>
    <x v="5"/>
    <s v="Dispositivi medici"/>
    <x v="136"/>
    <x v="134"/>
    <s v="M040599"/>
    <s v="DISPOSITIVI EMOSTATICI - ALTRI"/>
    <m/>
    <s v="No"/>
    <m/>
    <s v="Acquisto"/>
    <d v="2016-10-01T00:00:00"/>
    <x v="0"/>
    <m/>
    <n v="312857.14"/>
    <x v="0"/>
    <x v="0"/>
  </r>
  <r>
    <x v="551"/>
    <x v="5"/>
    <s v="Dispositivi medici"/>
    <x v="1"/>
    <x v="1"/>
    <s v="P070401"/>
    <s v="ENDOPROTESI VASCOLARI"/>
    <m/>
    <s v="Si"/>
    <m/>
    <s v="Convenzione ARCA"/>
    <d v="2016-12-01T00:00:00"/>
    <x v="0"/>
    <m/>
    <n v="967349.73"/>
    <x v="0"/>
    <x v="0"/>
  </r>
  <r>
    <x v="552"/>
    <x v="7"/>
    <s v="Dispositivi medici"/>
    <x v="137"/>
    <x v="135"/>
    <s v="P0704"/>
    <s v="ENDOPROTESI VASCOLARI E CARDIACHE"/>
    <m/>
    <s v="Si"/>
    <m/>
    <s v="Convenzione ARCA"/>
    <d v="2016-09-01T00:00:00"/>
    <x v="1"/>
    <m/>
    <n v="1073200"/>
    <x v="11"/>
    <x v="15"/>
  </r>
  <r>
    <x v="553"/>
    <x v="0"/>
    <s v="Dispositivi medici"/>
    <x v="1"/>
    <x v="1"/>
    <s v="P0701"/>
    <s v="PROTESI VASCOLARI"/>
    <m/>
    <s v="Si"/>
    <m/>
    <s v="Convenzione ARCA"/>
    <d v="2017-01-01T00:00:00"/>
    <x v="3"/>
    <m/>
    <n v="138000"/>
    <x v="5"/>
    <x v="5"/>
  </r>
  <r>
    <x v="554"/>
    <x v="0"/>
    <s v="Forniture / servizi"/>
    <x v="138"/>
    <x v="136"/>
    <m/>
    <s v="-"/>
    <m/>
    <s v="No"/>
    <m/>
    <s v="Convenzione Consip"/>
    <d v="2017-03-01T00:00:00"/>
    <x v="0"/>
    <m/>
    <n v="421153.85"/>
    <x v="0"/>
    <x v="0"/>
  </r>
  <r>
    <x v="555"/>
    <x v="0"/>
    <s v="Dispositivi medici"/>
    <x v="1"/>
    <x v="1"/>
    <s v="Z12020607"/>
    <s v="VIDEOENTEROSCOPI"/>
    <m/>
    <s v="No"/>
    <m/>
    <s v="Acquisto"/>
    <s v=""/>
    <x v="2"/>
    <m/>
    <n v="100000"/>
    <x v="7"/>
    <x v="7"/>
  </r>
  <r>
    <x v="556"/>
    <x v="7"/>
    <s v="Forniture / servizi"/>
    <x v="139"/>
    <x v="137"/>
    <m/>
    <s v="-"/>
    <m/>
    <s v="No"/>
    <m/>
    <s v="Acquisto"/>
    <d v="2017-01-01T00:00:00"/>
    <x v="2"/>
    <m/>
    <n v="293050.75"/>
    <x v="4"/>
    <x v="4"/>
  </r>
  <r>
    <x v="557"/>
    <x v="5"/>
    <s v="Forniture / servizi"/>
    <x v="33"/>
    <x v="33"/>
    <m/>
    <s v="-"/>
    <m/>
    <s v="No"/>
    <m/>
    <s v="Acquisto"/>
    <s v=""/>
    <x v="0"/>
    <m/>
    <n v="16400"/>
    <x v="5"/>
    <x v="5"/>
  </r>
  <r>
    <x v="558"/>
    <x v="5"/>
    <s v="Dispositivi medici"/>
    <x v="1"/>
    <x v="1"/>
    <s v="P06"/>
    <s v="PROTESI MAMMARIE"/>
    <m/>
    <s v="Si"/>
    <m/>
    <s v="Convenzione ARCA"/>
    <d v="2016-12-01T00:00:00"/>
    <x v="3"/>
    <m/>
    <n v="48100"/>
    <x v="5"/>
    <x v="5"/>
  </r>
  <r>
    <x v="559"/>
    <x v="1"/>
    <s v="Farmaci"/>
    <x v="43"/>
    <x v="43"/>
    <s v="V01AA"/>
    <s v="ESTRATTI ALLERGENICI"/>
    <m/>
    <s v="Si"/>
    <m/>
    <s v="Convenzione ARCA"/>
    <d v="2019-01-01T00:00:00"/>
    <x v="1"/>
    <m/>
    <n v="470500"/>
    <x v="4"/>
    <x v="4"/>
  </r>
  <r>
    <x v="560"/>
    <x v="13"/>
    <s v="Forniture / servizi"/>
    <x v="87"/>
    <x v="87"/>
    <m/>
    <s v="-"/>
    <m/>
    <s v="No"/>
    <m/>
    <s v="Acquisto"/>
    <d v="2017-08-01T00:00:00"/>
    <x v="2"/>
    <m/>
    <n v="14000"/>
    <x v="7"/>
    <x v="7"/>
  </r>
  <r>
    <x v="561"/>
    <x v="13"/>
    <s v="Forniture / servizi"/>
    <x v="87"/>
    <x v="87"/>
    <m/>
    <s v="-"/>
    <m/>
    <s v="No"/>
    <m/>
    <s v="Acquisto"/>
    <d v="2017-08-01T00:00:00"/>
    <x v="2"/>
    <m/>
    <n v="17750"/>
    <x v="7"/>
    <x v="9"/>
  </r>
  <r>
    <x v="562"/>
    <x v="2"/>
    <s v="Forniture / servizi"/>
    <x v="48"/>
    <x v="48"/>
    <m/>
    <s v="-"/>
    <m/>
    <s v="No"/>
    <m/>
    <s v="Acquisto"/>
    <s v=""/>
    <x v="0"/>
    <m/>
    <n v="41000"/>
    <x v="3"/>
    <x v="3"/>
  </r>
  <r>
    <x v="563"/>
    <x v="10"/>
    <s v="Dispositivi medici"/>
    <x v="140"/>
    <x v="138"/>
    <s v="Z1212020701"/>
    <s v="FACOEMULSIFICATORI"/>
    <m/>
    <s v="No"/>
    <m/>
    <s v="Acquisto"/>
    <d v="2017-06-01T00:00:00"/>
    <x v="5"/>
    <m/>
    <n v="180000"/>
    <x v="11"/>
    <x v="15"/>
  </r>
  <r>
    <x v="564"/>
    <x v="10"/>
    <s v="Dispositivi medici"/>
    <x v="140"/>
    <x v="138"/>
    <s v="Z1212020701"/>
    <s v="FACOEMULSIFICATORI"/>
    <m/>
    <s v="No"/>
    <m/>
    <s v="Acquisto"/>
    <d v="2017-06-01T00:00:00"/>
    <x v="5"/>
    <m/>
    <n v="82000"/>
    <x v="11"/>
    <x v="4"/>
  </r>
  <r>
    <x v="565"/>
    <x v="15"/>
    <s v="Dispositivi medici"/>
    <x v="140"/>
    <x v="138"/>
    <s v="L160303"/>
    <s v="SET DI STRUMENTARI DIAGNOSTICI COMBINATI PER ORL E OCULISTICA"/>
    <m/>
    <s v="No"/>
    <m/>
    <s v="Acquisto"/>
    <s v=""/>
    <x v="1"/>
    <m/>
    <n v="342091"/>
    <x v="1"/>
    <x v="1"/>
  </r>
  <r>
    <x v="566"/>
    <x v="15"/>
    <s v="Dispositivi medici"/>
    <x v="140"/>
    <x v="138"/>
    <s v="L160303"/>
    <s v="SET DI STRUMENTARI DIAGNOSTICI COMBINATI PER ORL E OCULISTICA"/>
    <m/>
    <s v="No"/>
    <m/>
    <s v="Acquisto"/>
    <s v=""/>
    <x v="1"/>
    <m/>
    <n v="218280"/>
    <x v="1"/>
    <x v="7"/>
  </r>
  <r>
    <x v="567"/>
    <x v="0"/>
    <s v="Farmaci"/>
    <x v="20"/>
    <x v="20"/>
    <s v="A01"/>
    <s v="STOMATOLOGICI"/>
    <m/>
    <s v="Si"/>
    <m/>
    <s v="Convenzione ARCA"/>
    <s v=""/>
    <x v="3"/>
    <m/>
    <n v="16470000"/>
    <x v="5"/>
    <x v="5"/>
  </r>
  <r>
    <x v="568"/>
    <x v="5"/>
    <s v="Farmaci"/>
    <x v="43"/>
    <x v="43"/>
    <s v="J05AE14"/>
    <s v="SIMEPREVIR "/>
    <m/>
    <s v="Si"/>
    <m/>
    <s v="Convenzione ARCA"/>
    <d v="2016-01-01T00:00:00"/>
    <x v="0"/>
    <m/>
    <n v="1866666"/>
    <x v="4"/>
    <x v="4"/>
  </r>
  <r>
    <x v="569"/>
    <x v="9"/>
    <s v="Farmaci"/>
    <x v="43"/>
    <x v="43"/>
    <s v="L03AA02"/>
    <s v="FILGRASTIM"/>
    <m/>
    <s v="Si"/>
    <m/>
    <s v="Convenzione ARCA"/>
    <d v="2017-10-01T00:00:00"/>
    <x v="3"/>
    <m/>
    <n v="2113500"/>
    <x v="11"/>
    <x v="15"/>
  </r>
  <r>
    <x v="570"/>
    <x v="0"/>
    <s v="Farmaci"/>
    <x v="43"/>
    <x v="43"/>
    <s v="L03A"/>
    <s v="IMMUNOSTIMOLANTI"/>
    <m/>
    <s v="Si"/>
    <m/>
    <s v="Convenzione ARCA"/>
    <d v="2017-05-01T00:00:00"/>
    <x v="0"/>
    <m/>
    <n v="1155"/>
    <x v="10"/>
    <x v="10"/>
  </r>
  <r>
    <x v="571"/>
    <x v="9"/>
    <s v="Farmaci"/>
    <x v="20"/>
    <x v="20"/>
    <s v="A01AD"/>
    <s v="ALTRE SOSTANZE PER IL TRATTAMENTO ORALE LOCALE"/>
    <m/>
    <s v="Si"/>
    <m/>
    <s v="Convenzione ARCA"/>
    <s v=""/>
    <x v="3"/>
    <m/>
    <n v="240000"/>
    <x v="5"/>
    <x v="5"/>
  </r>
  <r>
    <x v="572"/>
    <x v="5"/>
    <s v="Farmaci"/>
    <x v="43"/>
    <x v="43"/>
    <s v="A01"/>
    <s v="STOMATOLOGICI"/>
    <m/>
    <s v="Si"/>
    <m/>
    <s v="Convenzione ARCA"/>
    <d v="2016-10-01T00:00:00"/>
    <x v="0"/>
    <m/>
    <n v="30200"/>
    <x v="10"/>
    <x v="10"/>
  </r>
  <r>
    <x v="573"/>
    <x v="9"/>
    <s v="Farmaci"/>
    <x v="20"/>
    <x v="20"/>
    <s v="A01"/>
    <s v="STOMATOLOGICI"/>
    <m/>
    <s v="Si"/>
    <m/>
    <s v="Convenzione ARCA"/>
    <s v=""/>
    <x v="3"/>
    <m/>
    <n v="150000"/>
    <x v="5"/>
    <x v="5"/>
  </r>
  <r>
    <x v="574"/>
    <x v="5"/>
    <s v="Farmaci"/>
    <x v="141"/>
    <x v="139"/>
    <s v="A02"/>
    <s v="FARMACI PER DISTURBI CORRELATI ALL'ACIDITA'"/>
    <m/>
    <s v="Si"/>
    <m/>
    <s v="Convenzione ARCA"/>
    <d v="2016-03-01T00:00:00"/>
    <x v="3"/>
    <m/>
    <n v="2000000"/>
    <x v="4"/>
    <x v="4"/>
  </r>
  <r>
    <x v="575"/>
    <x v="9"/>
    <s v="Farmaci"/>
    <x v="20"/>
    <x v="20"/>
    <s v="C01C"/>
    <s v="STIMOLANTI CARDIACI, ESCLUSI I GLICOSIDI CARDIACI"/>
    <m/>
    <s v="Si"/>
    <m/>
    <s v="Convenzione ARCA"/>
    <s v=""/>
    <x v="3"/>
    <m/>
    <n v="24700000"/>
    <x v="5"/>
    <x v="5"/>
  </r>
  <r>
    <x v="576"/>
    <x v="0"/>
    <s v="Farmaci"/>
    <x v="43"/>
    <x v="43"/>
    <s v="A01"/>
    <s v="STOMATOLOGICI"/>
    <m/>
    <s v="Si"/>
    <m/>
    <s v="Convenzione ARCA"/>
    <s v=""/>
    <x v="0"/>
    <m/>
    <n v="397000"/>
    <x v="10"/>
    <x v="10"/>
  </r>
  <r>
    <x v="577"/>
    <x v="5"/>
    <s v="Farmaci"/>
    <x v="141"/>
    <x v="139"/>
    <s v="A02"/>
    <s v="FARMACI PER DISTURBI CORRELATI ALL'ACIDITA'"/>
    <m/>
    <s v="Si"/>
    <m/>
    <s v="Convenzione ARCA"/>
    <d v="2016-06-01T00:00:00"/>
    <x v="0"/>
    <m/>
    <n v="550000"/>
    <x v="4"/>
    <x v="4"/>
  </r>
  <r>
    <x v="578"/>
    <x v="5"/>
    <s v="Farmaci"/>
    <x v="43"/>
    <x v="43"/>
    <s v="A01AD11"/>
    <s v="VARI"/>
    <m/>
    <s v="Si"/>
    <m/>
    <s v="Convenzione ARCA"/>
    <d v="2016-12-01T00:00:00"/>
    <x v="0"/>
    <m/>
    <n v="7186845.5800000001"/>
    <x v="0"/>
    <x v="0"/>
  </r>
  <r>
    <x v="579"/>
    <x v="5"/>
    <s v="Farmaci"/>
    <x v="43"/>
    <x v="43"/>
    <s v="A01AD11"/>
    <s v="VARI"/>
    <m/>
    <s v="Si"/>
    <m/>
    <s v="Convenzione ARCA"/>
    <d v="2016-12-01T00:00:00"/>
    <x v="0"/>
    <m/>
    <n v="12813960"/>
    <x v="0"/>
    <x v="0"/>
  </r>
  <r>
    <x v="580"/>
    <x v="9"/>
    <s v="Farmaci"/>
    <x v="20"/>
    <x v="20"/>
    <s v="J05AX15"/>
    <s v="SOFOSBUVIR"/>
    <m/>
    <s v="Si"/>
    <m/>
    <s v="Convenzione ARCA"/>
    <s v=""/>
    <x v="3"/>
    <m/>
    <n v="37850000"/>
    <x v="5"/>
    <x v="5"/>
  </r>
  <r>
    <x v="581"/>
    <x v="17"/>
    <s v="Farmaci"/>
    <x v="142"/>
    <x v="140"/>
    <s v="J05AX"/>
    <s v="ALTRI ANTIVIRALI"/>
    <m/>
    <s v="No"/>
    <m/>
    <s v="Acquisto"/>
    <d v="2016-09-01T00:00:00"/>
    <x v="8"/>
    <m/>
    <n v="18500000"/>
    <x v="2"/>
    <x v="0"/>
  </r>
  <r>
    <x v="582"/>
    <x v="17"/>
    <s v="Farmaci"/>
    <x v="142"/>
    <x v="140"/>
    <s v="J05AX"/>
    <s v="ALTRI ANTIVIRALI"/>
    <m/>
    <s v="No"/>
    <m/>
    <s v="Acquisto"/>
    <d v="2016-09-01T00:00:00"/>
    <x v="8"/>
    <m/>
    <n v="28157400"/>
    <x v="2"/>
    <x v="2"/>
  </r>
  <r>
    <x v="583"/>
    <x v="17"/>
    <s v="Farmaci"/>
    <x v="142"/>
    <x v="140"/>
    <s v="J05AX"/>
    <s v="ALTRI ANTIVIRALI"/>
    <m/>
    <s v="No"/>
    <m/>
    <s v="Acquisto"/>
    <d v="2016-09-01T00:00:00"/>
    <x v="8"/>
    <m/>
    <n v="44079332"/>
    <x v="2"/>
    <x v="15"/>
  </r>
  <r>
    <x v="584"/>
    <x v="17"/>
    <s v="Farmaci"/>
    <x v="142"/>
    <x v="140"/>
    <s v="J05AX"/>
    <s v="ALTRI ANTIVIRALI"/>
    <m/>
    <s v="No"/>
    <m/>
    <s v="Acquisto"/>
    <d v="2016-09-01T00:00:00"/>
    <x v="8"/>
    <m/>
    <n v="615000"/>
    <x v="2"/>
    <x v="7"/>
  </r>
  <r>
    <x v="585"/>
    <x v="17"/>
    <s v="Farmaci"/>
    <x v="142"/>
    <x v="140"/>
    <s v="J05AX"/>
    <s v="ALTRI ANTIVIRALI"/>
    <m/>
    <s v="No"/>
    <m/>
    <s v="Acquisto"/>
    <d v="2016-09-01T00:00:00"/>
    <x v="8"/>
    <m/>
    <n v="4680000"/>
    <x v="2"/>
    <x v="4"/>
  </r>
  <r>
    <x v="586"/>
    <x v="17"/>
    <s v="Farmaci"/>
    <x v="142"/>
    <x v="140"/>
    <s v="J05AX"/>
    <s v="ALTRI ANTIVIRALI"/>
    <m/>
    <s v="No"/>
    <m/>
    <s v="Acquisto"/>
    <d v="2016-09-01T00:00:00"/>
    <x v="8"/>
    <m/>
    <n v="30000000"/>
    <x v="2"/>
    <x v="5"/>
  </r>
  <r>
    <x v="587"/>
    <x v="5"/>
    <s v="Farmaci"/>
    <x v="43"/>
    <x v="43"/>
    <s v="R05FB01"/>
    <s v="SEDATIVI DELLA TOSSE E MUCOLITICI"/>
    <m/>
    <s v="Si"/>
    <m/>
    <s v="Convenzione ARCA"/>
    <d v="2017-07-01T00:00:00"/>
    <x v="2"/>
    <m/>
    <n v="123190.17"/>
    <x v="4"/>
    <x v="4"/>
  </r>
  <r>
    <x v="588"/>
    <x v="2"/>
    <s v="Farmaci"/>
    <x v="43"/>
    <x v="43"/>
    <s v="A01"/>
    <s v="STOMATOLOGICI"/>
    <m/>
    <s v="Si"/>
    <m/>
    <s v="Convenzione ARCA"/>
    <d v="2017-10-01T00:00:00"/>
    <x v="0"/>
    <m/>
    <n v="108979"/>
    <x v="10"/>
    <x v="10"/>
  </r>
  <r>
    <x v="589"/>
    <x v="9"/>
    <s v="Farmaci"/>
    <x v="43"/>
    <x v="43"/>
    <s v="A16"/>
    <s v="ALTRI FARMACI DELL'APPARATO GASTROINTEST. E DEL METABOLISMO"/>
    <m/>
    <s v="Si"/>
    <m/>
    <s v="Convenzione ARCA"/>
    <d v="2017-08-01T00:00:00"/>
    <x v="1"/>
    <m/>
    <n v="5337000"/>
    <x v="11"/>
    <x v="15"/>
  </r>
  <r>
    <x v="590"/>
    <x v="6"/>
    <s v="Farmaci"/>
    <x v="43"/>
    <x v="43"/>
    <s v="A03"/>
    <s v="FARMACI PER DISTURBI DELLA FUNZIONE GASTROINTESTINALE"/>
    <m/>
    <s v="Si"/>
    <m/>
    <s v="Convenzione ARCA"/>
    <d v="2018-02-01T00:00:00"/>
    <x v="1"/>
    <m/>
    <n v="328000"/>
    <x v="11"/>
    <x v="15"/>
  </r>
  <r>
    <x v="591"/>
    <x v="2"/>
    <s v="Farmaci"/>
    <x v="43"/>
    <x v="43"/>
    <s v="B02BD02"/>
    <s v="FATTORE VIII DI COAGULAZIONE"/>
    <m/>
    <s v="Si"/>
    <m/>
    <s v="Convenzione ARCA"/>
    <d v="2018-02-01T00:00:00"/>
    <x v="2"/>
    <m/>
    <n v="218200.83"/>
    <x v="4"/>
    <x v="4"/>
  </r>
  <r>
    <x v="592"/>
    <x v="0"/>
    <s v="Farmaci"/>
    <x v="143"/>
    <x v="141"/>
    <s v="N07XX04"/>
    <s v="SODIO OXIBATO"/>
    <m/>
    <s v="Si"/>
    <m/>
    <s v="Convenzione ARCA"/>
    <d v="2017-07-01T00:00:00"/>
    <x v="2"/>
    <m/>
    <n v="4451.2"/>
    <x v="4"/>
    <x v="4"/>
  </r>
  <r>
    <x v="593"/>
    <x v="5"/>
    <s v="Farmaci"/>
    <x v="43"/>
    <x v="43"/>
    <s v="B03XA03"/>
    <s v="METOSSIPOLIETILENGLICOLE-EPOETINA BETA"/>
    <m/>
    <s v="Si"/>
    <m/>
    <s v="Convenzione ARCA"/>
    <d v="2016-10-01T00:00:00"/>
    <x v="0"/>
    <m/>
    <n v="80000"/>
    <x v="4"/>
    <x v="4"/>
  </r>
  <r>
    <x v="594"/>
    <x v="7"/>
    <s v="Farmaci"/>
    <x v="43"/>
    <x v="43"/>
    <s v="B01AC09"/>
    <s v="EPOPROSTENOLO"/>
    <m/>
    <s v="Si"/>
    <m/>
    <s v="Convenzione ARCA"/>
    <d v="2016-11-01T00:00:00"/>
    <x v="0"/>
    <m/>
    <n v="92070"/>
    <x v="4"/>
    <x v="4"/>
  </r>
  <r>
    <x v="595"/>
    <x v="5"/>
    <s v="Farmaci"/>
    <x v="144"/>
    <x v="142"/>
    <s v="A02"/>
    <s v="FARMACI PER DISTURBI CORRELATI ALL'ACIDITA'"/>
    <m/>
    <s v="Si"/>
    <m/>
    <s v="Convenzione ARCA"/>
    <d v="2016-05-01T00:00:00"/>
    <x v="0"/>
    <m/>
    <n v="500000"/>
    <x v="4"/>
    <x v="4"/>
  </r>
  <r>
    <x v="596"/>
    <x v="0"/>
    <s v="Farmaci"/>
    <x v="43"/>
    <x v="43"/>
    <s v="L04AA25"/>
    <s v="ECULIZUMAB"/>
    <m/>
    <s v="No"/>
    <m/>
    <s v="Acquisto"/>
    <s v=""/>
    <x v="3"/>
    <m/>
    <n v="8302000"/>
    <x v="5"/>
    <x v="5"/>
  </r>
  <r>
    <x v="597"/>
    <x v="7"/>
    <s v="Farmaci"/>
    <x v="43"/>
    <x v="43"/>
    <s v="B02BD10"/>
    <s v="FATTORE DI VON WILLEBRAND"/>
    <m/>
    <s v="Si"/>
    <m/>
    <s v="Convenzione ARCA"/>
    <d v="2016-04-01T00:00:00"/>
    <x v="0"/>
    <m/>
    <n v="172614.82"/>
    <x v="4"/>
    <x v="4"/>
  </r>
  <r>
    <x v="598"/>
    <x v="5"/>
    <s v="Farmaci"/>
    <x v="43"/>
    <x v="43"/>
    <s v="L04AA34"/>
    <s v="ALEMTUZUMAB"/>
    <m/>
    <s v="Si"/>
    <m/>
    <s v="Convenzione ARCA"/>
    <d v="2017-04-01T00:00:00"/>
    <x v="0"/>
    <m/>
    <n v="73925"/>
    <x v="10"/>
    <x v="10"/>
  </r>
  <r>
    <x v="599"/>
    <x v="0"/>
    <s v="Farmaci"/>
    <x v="43"/>
    <x v="43"/>
    <s v="L03A"/>
    <s v="IMMUNOSTIMOLANTI"/>
    <m/>
    <s v="Si"/>
    <m/>
    <s v="Convenzione ARCA"/>
    <d v="2017-04-01T00:00:00"/>
    <x v="0"/>
    <m/>
    <n v="311935"/>
    <x v="10"/>
    <x v="10"/>
  </r>
  <r>
    <x v="600"/>
    <x v="0"/>
    <s v="Farmaci"/>
    <x v="43"/>
    <x v="43"/>
    <s v="M09AX"/>
    <s v="ALTRI FARMACI PER LE AFFEZIONI DEL SISTEMA MUSCOLO-SCHELETRI"/>
    <m/>
    <s v="Si"/>
    <m/>
    <s v="Convenzione ARCA"/>
    <d v="2017-04-01T00:00:00"/>
    <x v="0"/>
    <m/>
    <n v="321235"/>
    <x v="10"/>
    <x v="10"/>
  </r>
  <r>
    <x v="601"/>
    <x v="0"/>
    <s v="Farmaci"/>
    <x v="43"/>
    <x v="43"/>
    <s v="A16AX06"/>
    <s v="MIGLUSTAT"/>
    <m/>
    <s v="Si"/>
    <m/>
    <s v="Convenzione ARCA"/>
    <d v="2017-04-01T00:00:00"/>
    <x v="0"/>
    <m/>
    <n v="144025"/>
    <x v="10"/>
    <x v="10"/>
  </r>
  <r>
    <x v="602"/>
    <x v="5"/>
    <s v="Farmaci"/>
    <x v="141"/>
    <x v="139"/>
    <s v="A08"/>
    <s v="FARMACI CONTRO L'OBESITA', ESCLUSI I PRODOTTI DIETETICI"/>
    <m/>
    <s v="Si"/>
    <m/>
    <s v="Convenzione ARCA"/>
    <d v="2016-08-01T00:00:00"/>
    <x v="0"/>
    <m/>
    <n v="3000000"/>
    <x v="4"/>
    <x v="4"/>
  </r>
  <r>
    <x v="603"/>
    <x v="10"/>
    <s v="Farmaci"/>
    <x v="43"/>
    <x v="43"/>
    <s v="A03AE"/>
    <s v="FARMACI CHE AGISCONO SUI RECETTORI DELLA SEROTONINA"/>
    <m/>
    <s v="Si"/>
    <m/>
    <s v="Acquisto"/>
    <s v=""/>
    <x v="3"/>
    <m/>
    <n v="94000"/>
    <x v="4"/>
    <x v="4"/>
  </r>
  <r>
    <x v="604"/>
    <x v="10"/>
    <s v="Farmaci"/>
    <x v="43"/>
    <x v="43"/>
    <s v="A03AE"/>
    <s v="FARMACI CHE AGISCONO SUI RECETTORI DELLA SEROTONINA"/>
    <m/>
    <s v="Si"/>
    <m/>
    <s v="Acquisto"/>
    <s v=""/>
    <x v="3"/>
    <m/>
    <n v="15000"/>
    <x v="4"/>
    <x v="5"/>
  </r>
  <r>
    <x v="605"/>
    <x v="6"/>
    <s v="Farmaci"/>
    <x v="43"/>
    <x v="43"/>
    <s v="L01XC02"/>
    <s v="RITUXIMAB"/>
    <m/>
    <s v="No"/>
    <m/>
    <s v="Acquisto"/>
    <d v="2018-07-01T00:00:00"/>
    <x v="3"/>
    <m/>
    <n v="805000"/>
    <x v="5"/>
    <x v="5"/>
  </r>
  <r>
    <x v="606"/>
    <x v="9"/>
    <s v="Farmaci"/>
    <x v="43"/>
    <x v="43"/>
    <s v="L01XC16"/>
    <s v="DINUTUXIMAB "/>
    <m/>
    <s v="Si"/>
    <m/>
    <s v="Convenzione ARCA"/>
    <s v=""/>
    <x v="3"/>
    <m/>
    <n v="55000"/>
    <x v="5"/>
    <x v="5"/>
  </r>
  <r>
    <x v="607"/>
    <x v="4"/>
    <s v="Farmaci"/>
    <x v="43"/>
    <x v="43"/>
    <s v="L01XC"/>
    <s v="ANTICORPI MONOCLONALI"/>
    <m/>
    <s v="Si"/>
    <m/>
    <s v="Convenzione ARCA"/>
    <d v="2018-11-01T00:00:00"/>
    <x v="2"/>
    <m/>
    <n v="123000"/>
    <x v="11"/>
    <x v="15"/>
  </r>
  <r>
    <x v="608"/>
    <x v="9"/>
    <s v="Farmaci"/>
    <x v="20"/>
    <x v="20"/>
    <s v="L04AB02"/>
    <s v="INFLIXIMAB"/>
    <m/>
    <s v="Si"/>
    <m/>
    <s v="Convenzione ARCA"/>
    <s v=""/>
    <x v="3"/>
    <m/>
    <n v="130000"/>
    <x v="5"/>
    <x v="5"/>
  </r>
  <r>
    <x v="609"/>
    <x v="0"/>
    <s v="Farmaci"/>
    <x v="43"/>
    <x v="43"/>
    <s v="L04AX05"/>
    <s v="PIRFENIDONE"/>
    <m/>
    <s v="No"/>
    <m/>
    <s v="Acquisto"/>
    <s v=""/>
    <x v="3"/>
    <m/>
    <n v="358000"/>
    <x v="5"/>
    <x v="5"/>
  </r>
  <r>
    <x v="610"/>
    <x v="0"/>
    <s v="Farmaci"/>
    <x v="43"/>
    <x v="43"/>
    <s v="D02BB02"/>
    <s v="AFAMELANOTIDE "/>
    <m/>
    <s v="No"/>
    <m/>
    <s v="Acquisto"/>
    <s v=""/>
    <x v="0"/>
    <m/>
    <n v="1665000"/>
    <x v="5"/>
    <x v="5"/>
  </r>
  <r>
    <x v="611"/>
    <x v="5"/>
    <s v="Farmaci"/>
    <x v="43"/>
    <x v="43"/>
    <s v="A01AD11"/>
    <s v="VARI"/>
    <m/>
    <s v="No"/>
    <m/>
    <s v="Acquisto"/>
    <d v="2016-12-01T00:00:00"/>
    <x v="0"/>
    <m/>
    <n v="1164600"/>
    <x v="0"/>
    <x v="0"/>
  </r>
  <r>
    <x v="612"/>
    <x v="9"/>
    <s v="Dispositivi medici"/>
    <x v="5"/>
    <x v="5"/>
    <s v="Z11"/>
    <s v="STRUMENTAZIONE PER BIOIMMAGINI E RADIOTERAPIA"/>
    <m/>
    <s v="No"/>
    <m/>
    <s v="Acquisto"/>
    <s v=""/>
    <x v="0"/>
    <m/>
    <n v="74000"/>
    <x v="3"/>
    <x v="3"/>
  </r>
  <r>
    <x v="613"/>
    <x v="5"/>
    <s v="Dispositivi medici"/>
    <x v="1"/>
    <x v="1"/>
    <s v="Z12029006"/>
    <s v="FIBROSCOPI PER INTUBAZIONE"/>
    <m/>
    <s v="No"/>
    <m/>
    <s v="Acquisto"/>
    <s v=""/>
    <x v="2"/>
    <m/>
    <n v="40000"/>
    <x v="7"/>
    <x v="7"/>
  </r>
  <r>
    <x v="614"/>
    <x v="9"/>
    <s v="Dispositivi medici"/>
    <x v="123"/>
    <x v="121"/>
    <s v="H01"/>
    <s v="SUTURE CHIRURGICHE"/>
    <m/>
    <s v="No"/>
    <m/>
    <s v="Acquisto"/>
    <d v="2017-12-01T00:00:00"/>
    <x v="2"/>
    <m/>
    <n v="272000"/>
    <x v="2"/>
    <x v="2"/>
  </r>
  <r>
    <x v="615"/>
    <x v="5"/>
    <s v="Dispositivi medici"/>
    <x v="1"/>
    <x v="1"/>
    <s v="H90"/>
    <s v="DISPOSITIVI DA SUTURA - VARI"/>
    <m/>
    <s v="Si"/>
    <m/>
    <s v="Convenzione ARCA"/>
    <d v="2016-12-01T00:00:00"/>
    <x v="3"/>
    <m/>
    <n v="435000"/>
    <x v="5"/>
    <x v="5"/>
  </r>
  <r>
    <x v="616"/>
    <x v="18"/>
    <s v="Dispositivi medici"/>
    <x v="145"/>
    <x v="143"/>
    <s v="F9099"/>
    <s v="DISPOSITIVI PER DIALISI - ALTRI"/>
    <m/>
    <s v="No"/>
    <m/>
    <s v="Acquisto"/>
    <s v=""/>
    <x v="2"/>
    <m/>
    <n v="42996"/>
    <x v="5"/>
    <x v="15"/>
  </r>
  <r>
    <x v="617"/>
    <x v="18"/>
    <s v="Dispositivi medici"/>
    <x v="145"/>
    <x v="143"/>
    <s v="F9099"/>
    <s v="DISPOSITIVI PER DIALISI - ALTRI"/>
    <m/>
    <s v="No"/>
    <m/>
    <s v="Acquisto"/>
    <s v=""/>
    <x v="2"/>
    <m/>
    <n v="68500"/>
    <x v="5"/>
    <x v="5"/>
  </r>
  <r>
    <x v="618"/>
    <x v="7"/>
    <s v="Dispositivi medici"/>
    <x v="55"/>
    <x v="55"/>
    <s v="A01"/>
    <s v="AGHI"/>
    <m/>
    <s v="Si"/>
    <m/>
    <s v="Convenzione ARCA"/>
    <d v="2016-08-01T00:00:00"/>
    <x v="1"/>
    <m/>
    <n v="30000"/>
    <x v="11"/>
    <x v="15"/>
  </r>
  <r>
    <x v="619"/>
    <x v="11"/>
    <s v="Dispositivi medici"/>
    <x v="128"/>
    <x v="126"/>
    <s v="R02"/>
    <s v="CIRCUITI RESPIRATORI E CATETERI MOUNT"/>
    <m/>
    <s v="Si"/>
    <m/>
    <s v="Convenzione ARCA"/>
    <d v="2018-05-01T00:00:00"/>
    <x v="5"/>
    <m/>
    <n v="100000"/>
    <x v="9"/>
    <x v="9"/>
  </r>
  <r>
    <x v="620"/>
    <x v="9"/>
    <s v="Dispositivi medici"/>
    <x v="5"/>
    <x v="5"/>
    <s v="Z12"/>
    <s v="STRUMENTAZIONE PER ESPLORAZIONI FUNZIONALI ED INTERVENTI TERAPEUTICI"/>
    <m/>
    <s v="No"/>
    <m/>
    <s v="Acquisto"/>
    <s v=""/>
    <x v="2"/>
    <m/>
    <n v="20000"/>
    <x v="9"/>
    <x v="9"/>
  </r>
  <r>
    <x v="621"/>
    <x v="5"/>
    <s v="Dispositivi medici"/>
    <x v="122"/>
    <x v="120"/>
    <s v="W01"/>
    <s v="REAGENTI DIAGNOSTICI"/>
    <m/>
    <s v="No"/>
    <m/>
    <s v="Acquisto"/>
    <s v=""/>
    <x v="2"/>
    <m/>
    <n v="154000"/>
    <x v="5"/>
    <x v="5"/>
  </r>
  <r>
    <x v="622"/>
    <x v="0"/>
    <s v="Dispositivi medici"/>
    <x v="146"/>
    <x v="144"/>
    <s v="C90"/>
    <s v="DISPOSITIVI PER APPARATO CARDIOCIRCOLATORIO - VARI"/>
    <m/>
    <s v="No"/>
    <m/>
    <s v="Acquisto"/>
    <d v="2017-06-01T00:00:00"/>
    <x v="3"/>
    <m/>
    <n v="138000"/>
    <x v="3"/>
    <x v="3"/>
  </r>
  <r>
    <x v="623"/>
    <x v="14"/>
    <s v="Dispositivi medici"/>
    <x v="147"/>
    <x v="145"/>
    <s v="Z12030301"/>
    <s v="POMPE D'INFUSIONE"/>
    <m/>
    <s v="No"/>
    <m/>
    <s v="Acquisto"/>
    <d v="2018-03-01T00:00:00"/>
    <x v="2"/>
    <m/>
    <n v="79000"/>
    <x v="11"/>
    <x v="0"/>
  </r>
  <r>
    <x v="624"/>
    <x v="14"/>
    <s v="Dispositivi medici"/>
    <x v="147"/>
    <x v="145"/>
    <s v="Z12030301"/>
    <s v="POMPE D'INFUSIONE"/>
    <m/>
    <s v="No"/>
    <m/>
    <s v="Acquisto"/>
    <d v="2018-03-01T00:00:00"/>
    <x v="2"/>
    <m/>
    <n v="11900"/>
    <x v="11"/>
    <x v="15"/>
  </r>
  <r>
    <x v="625"/>
    <x v="7"/>
    <s v="Dispositivi medici"/>
    <x v="148"/>
    <x v="146"/>
    <s v="A0201"/>
    <s v="SIRINGHE MONOUSO"/>
    <m/>
    <s v="Si"/>
    <m/>
    <s v="Convenzione ARCA"/>
    <s v=""/>
    <x v="2"/>
    <m/>
    <n v="66000"/>
    <x v="10"/>
    <x v="10"/>
  </r>
  <r>
    <x v="626"/>
    <x v="0"/>
    <s v="Dispositivi medici"/>
    <x v="55"/>
    <x v="55"/>
    <s v="A01"/>
    <s v="AGHI"/>
    <m/>
    <s v="Si"/>
    <m/>
    <s v="Convenzione ARCA"/>
    <s v=""/>
    <x v="2"/>
    <m/>
    <n v="64500"/>
    <x v="3"/>
    <x v="3"/>
  </r>
  <r>
    <x v="627"/>
    <x v="4"/>
    <s v="Dispositivi medici"/>
    <x v="149"/>
    <x v="147"/>
    <s v="A030403"/>
    <s v="KIT PER NUTRIZIONE ENTERALE"/>
    <m/>
    <s v="Si"/>
    <m/>
    <s v="Convenzione ARCA"/>
    <d v="2018-09-01T00:00:00"/>
    <x v="2"/>
    <m/>
    <n v="97397.55"/>
    <x v="4"/>
    <x v="4"/>
  </r>
  <r>
    <x v="628"/>
    <x v="0"/>
    <s v="Dispositivi medici"/>
    <x v="122"/>
    <x v="120"/>
    <s v="W01"/>
    <s v="REAGENTI DIAGNOSTICI"/>
    <m/>
    <s v="No"/>
    <m/>
    <s v="Acquisto"/>
    <d v="2017-03-01T00:00:00"/>
    <x v="0"/>
    <m/>
    <n v="81838"/>
    <x v="1"/>
    <x v="1"/>
  </r>
  <r>
    <x v="629"/>
    <x v="2"/>
    <s v="Dispositivi medici"/>
    <x v="61"/>
    <x v="61"/>
    <s v="D01"/>
    <s v="ALDEIDI"/>
    <m/>
    <s v="Si"/>
    <m/>
    <s v="Convenzione ARCA"/>
    <d v="2017-12-01T00:00:00"/>
    <x v="3"/>
    <m/>
    <n v="13765"/>
    <x v="2"/>
    <x v="2"/>
  </r>
  <r>
    <x v="630"/>
    <x v="5"/>
    <s v="Dispositivi medici"/>
    <x v="61"/>
    <x v="61"/>
    <s v="D01"/>
    <s v="ALDEIDI"/>
    <m/>
    <s v="No"/>
    <m/>
    <s v="Acquisto"/>
    <d v="2016-12-01T00:00:00"/>
    <x v="0"/>
    <m/>
    <n v="43000"/>
    <x v="2"/>
    <x v="2"/>
  </r>
  <r>
    <x v="631"/>
    <x v="9"/>
    <s v="Dispositivi medici"/>
    <x v="61"/>
    <x v="61"/>
    <s v="D01"/>
    <s v="ALDEIDI"/>
    <m/>
    <s v="Si"/>
    <m/>
    <s v="Convenzione ARCA"/>
    <d v="2017-10-01T00:00:00"/>
    <x v="2"/>
    <m/>
    <n v="31777.9"/>
    <x v="2"/>
    <x v="2"/>
  </r>
  <r>
    <x v="632"/>
    <x v="17"/>
    <s v="Dispositivi medici"/>
    <x v="150"/>
    <x v="148"/>
    <s v="W0501"/>
    <s v="DISPOSITIVI PER RACCOLTA DI CAMPIONI"/>
    <m/>
    <s v="No"/>
    <m/>
    <s v="Acquisto"/>
    <s v=""/>
    <x v="2"/>
    <m/>
    <n v="95533"/>
    <x v="1"/>
    <x v="15"/>
  </r>
  <r>
    <x v="633"/>
    <x v="17"/>
    <s v="Dispositivi medici"/>
    <x v="150"/>
    <x v="148"/>
    <s v="W0501"/>
    <s v="DISPOSITIVI PER RACCOLTA DI CAMPIONI"/>
    <m/>
    <s v="No"/>
    <m/>
    <s v="Acquisto"/>
    <s v=""/>
    <x v="2"/>
    <m/>
    <n v="83066"/>
    <x v="1"/>
    <x v="1"/>
  </r>
  <r>
    <x v="634"/>
    <x v="17"/>
    <s v="Dispositivi medici"/>
    <x v="150"/>
    <x v="148"/>
    <s v="W0501"/>
    <s v="DISPOSITIVI PER RACCOLTA DI CAMPIONI"/>
    <m/>
    <s v="No"/>
    <m/>
    <s v="Acquisto"/>
    <s v=""/>
    <x v="2"/>
    <m/>
    <n v="66100"/>
    <x v="1"/>
    <x v="7"/>
  </r>
  <r>
    <x v="635"/>
    <x v="17"/>
    <s v="Dispositivi medici"/>
    <x v="150"/>
    <x v="148"/>
    <s v="W0501"/>
    <s v="DISPOSITIVI PER RACCOLTA DI CAMPIONI"/>
    <m/>
    <s v="No"/>
    <m/>
    <s v="Acquisto"/>
    <s v=""/>
    <x v="2"/>
    <m/>
    <n v="83066"/>
    <x v="1"/>
    <x v="16"/>
  </r>
  <r>
    <x v="636"/>
    <x v="17"/>
    <s v="Dispositivi medici"/>
    <x v="150"/>
    <x v="148"/>
    <s v="W0501"/>
    <s v="DISPOSITIVI PER RACCOLTA DI CAMPIONI"/>
    <m/>
    <s v="No"/>
    <m/>
    <s v="Acquisto"/>
    <s v=""/>
    <x v="2"/>
    <m/>
    <n v="53150"/>
    <x v="1"/>
    <x v="17"/>
  </r>
  <r>
    <x v="637"/>
    <x v="5"/>
    <s v="Dispositivi medici"/>
    <x v="81"/>
    <x v="81"/>
    <s v="T04"/>
    <s v="AUSILI PER INCONTINENZA"/>
    <m/>
    <s v="Si"/>
    <m/>
    <s v="Convenzione ARCA"/>
    <d v="2016-09-01T00:00:00"/>
    <x v="0"/>
    <m/>
    <n v="18000"/>
    <x v="3"/>
    <x v="3"/>
  </r>
  <r>
    <x v="638"/>
    <x v="9"/>
    <s v="Dispositivi medici"/>
    <x v="1"/>
    <x v="1"/>
    <s v="C01"/>
    <s v="DISPOSITIVI PER SISTEMA ARTERO-VENOSO"/>
    <m/>
    <s v="Si"/>
    <m/>
    <s v="Convenzione ARCA"/>
    <d v="2017-10-01T00:00:00"/>
    <x v="3"/>
    <m/>
    <n v="290145"/>
    <x v="1"/>
    <x v="1"/>
  </r>
  <r>
    <x v="639"/>
    <x v="9"/>
    <s v="Dispositivi medici"/>
    <x v="1"/>
    <x v="1"/>
    <s v="C01040102"/>
    <s v="DISPOSITIVI PER ANGIOGRAFIA CORONARICA INTERVENTISTICA"/>
    <m/>
    <s v="Si"/>
    <m/>
    <s v="Convenzione ARCA"/>
    <d v="2017-09-01T00:00:00"/>
    <x v="3"/>
    <m/>
    <n v="362950"/>
    <x v="1"/>
    <x v="1"/>
  </r>
  <r>
    <x v="640"/>
    <x v="5"/>
    <s v="Dispositivi medici"/>
    <x v="151"/>
    <x v="149"/>
    <s v="M04"/>
    <s v="MEDICAZIONI SPECIALI"/>
    <m/>
    <s v="Si"/>
    <m/>
    <s v="Convenzione ARCA"/>
    <d v="2017-04-01T00:00:00"/>
    <x v="3"/>
    <m/>
    <n v="124534.8"/>
    <x v="1"/>
    <x v="1"/>
  </r>
  <r>
    <x v="641"/>
    <x v="7"/>
    <s v="Dispositivi medici"/>
    <x v="151"/>
    <x v="149"/>
    <s v="M04"/>
    <s v="MEDICAZIONI SPECIALI"/>
    <m/>
    <s v="Si"/>
    <m/>
    <s v="Convenzione ARCA"/>
    <d v="2017-01-01T00:00:00"/>
    <x v="3"/>
    <m/>
    <n v="454716"/>
    <x v="1"/>
    <x v="1"/>
  </r>
  <r>
    <x v="642"/>
    <x v="9"/>
    <s v="Forniture / servizi sanitari"/>
    <x v="152"/>
    <x v="150"/>
    <m/>
    <s v="-"/>
    <m/>
    <s v="No"/>
    <m/>
    <s v="Acquisto"/>
    <d v="2017-05-01T00:00:00"/>
    <x v="3"/>
    <m/>
    <n v="7144"/>
    <x v="1"/>
    <x v="1"/>
  </r>
  <r>
    <x v="643"/>
    <x v="8"/>
    <s v="Dispositivi medici"/>
    <x v="53"/>
    <x v="53"/>
    <s v="P07040201"/>
    <s v="STENT CORONARICI"/>
    <m/>
    <s v="Si"/>
    <m/>
    <s v="Convenzione ARCA"/>
    <d v="2016-11-01T00:00:00"/>
    <x v="3"/>
    <m/>
    <n v="827421.5"/>
    <x v="1"/>
    <x v="1"/>
  </r>
  <r>
    <x v="644"/>
    <x v="0"/>
    <s v="Dispositivi medici"/>
    <x v="153"/>
    <x v="151"/>
    <s v="Z130106"/>
    <s v="PELLICOLE PER RIPRODUZIONE TERMICA A SECCO"/>
    <m/>
    <s v="No"/>
    <m/>
    <s v="Acquisto"/>
    <d v="2017-02-01T00:00:00"/>
    <x v="3"/>
    <m/>
    <n v="1195"/>
    <x v="1"/>
    <x v="1"/>
  </r>
  <r>
    <x v="645"/>
    <x v="5"/>
    <s v="Dispositivi medici"/>
    <x v="1"/>
    <x v="1"/>
    <s v="Y180999"/>
    <s v="SEGGIOLONI/SISTEMI DI POSTURA/AUSILI PER LA POSIZIONE SEDUTA - ALTRI"/>
    <m/>
    <s v="No"/>
    <m/>
    <s v="Acquisto"/>
    <d v="2017-02-01T00:00:00"/>
    <x v="1"/>
    <m/>
    <n v="6220"/>
    <x v="2"/>
    <x v="2"/>
  </r>
  <r>
    <x v="646"/>
    <x v="9"/>
    <s v="Dispositivi medici"/>
    <x v="18"/>
    <x v="18"/>
    <s v="G03"/>
    <s v="DISPOSITIVI PER ENDOSCOPIA DIGESTIVA"/>
    <m/>
    <s v="No"/>
    <m/>
    <s v="Acquisto"/>
    <s v=""/>
    <x v="2"/>
    <m/>
    <n v="83000"/>
    <x v="3"/>
    <x v="3"/>
  </r>
  <r>
    <x v="647"/>
    <x v="5"/>
    <s v="Forniture / servizi"/>
    <x v="154"/>
    <x v="152"/>
    <m/>
    <s v="-"/>
    <m/>
    <s v="Si"/>
    <m/>
    <s v="Convenzione ARCA"/>
    <s v=""/>
    <x v="0"/>
    <m/>
    <n v="70000"/>
    <x v="9"/>
    <x v="9"/>
  </r>
  <r>
    <x v="648"/>
    <x v="9"/>
    <s v="Forniture / servizi"/>
    <x v="155"/>
    <x v="153"/>
    <m/>
    <s v="-"/>
    <m/>
    <s v="Si"/>
    <m/>
    <s v="Convenzione ARCA"/>
    <d v="2017-06-01T00:00:00"/>
    <x v="0"/>
    <m/>
    <n v="3400000"/>
    <x v="3"/>
    <x v="3"/>
  </r>
  <r>
    <x v="649"/>
    <x v="8"/>
    <s v="Dispositivi medici"/>
    <x v="140"/>
    <x v="138"/>
    <s v="Q02"/>
    <s v="DISPOSITIVI PER OFTALMOLOGIA"/>
    <m/>
    <s v="Si"/>
    <m/>
    <s v="Convenzione ARCA"/>
    <d v="2016-08-01T00:00:00"/>
    <x v="2"/>
    <m/>
    <n v="100900"/>
    <x v="1"/>
    <x v="1"/>
  </r>
  <r>
    <x v="650"/>
    <x v="8"/>
    <s v="Dispositivi medici"/>
    <x v="156"/>
    <x v="154"/>
    <s v="W01"/>
    <s v="REAGENTI DIAGNOSTICI"/>
    <m/>
    <s v="No"/>
    <m/>
    <s v="Acquisto"/>
    <d v="2016-10-01T00:00:00"/>
    <x v="0"/>
    <m/>
    <n v="3600"/>
    <x v="1"/>
    <x v="1"/>
  </r>
  <r>
    <x v="651"/>
    <x v="1"/>
    <s v="Dispositivi medici"/>
    <x v="122"/>
    <x v="120"/>
    <s v="W01"/>
    <s v="REAGENTI DIAGNOSTICI"/>
    <m/>
    <s v="Si"/>
    <m/>
    <s v="Convenzione ARCA"/>
    <d v="2018-12-01T00:00:00"/>
    <x v="5"/>
    <m/>
    <n v="196602.53"/>
    <x v="1"/>
    <x v="1"/>
  </r>
  <r>
    <x v="652"/>
    <x v="7"/>
    <s v="Dispositivi medici"/>
    <x v="54"/>
    <x v="54"/>
    <s v="A99"/>
    <s v="DISPOSITIVI DA SOMMINISTRAZIONE, PRELIEVO E RACCOLTA - ALTRI"/>
    <m/>
    <s v="Si"/>
    <m/>
    <s v="Convenzione ARCA"/>
    <s v=""/>
    <x v="3"/>
    <m/>
    <n v="80000"/>
    <x v="9"/>
    <x v="9"/>
  </r>
  <r>
    <x v="653"/>
    <x v="13"/>
    <s v="Dispositivi medici"/>
    <x v="55"/>
    <x v="55"/>
    <s v="A01"/>
    <s v="AGHI"/>
    <m/>
    <s v="No"/>
    <m/>
    <s v="Acquisto"/>
    <s v=""/>
    <x v="2"/>
    <m/>
    <n v="80782.39"/>
    <x v="3"/>
    <x v="0"/>
  </r>
  <r>
    <x v="654"/>
    <x v="13"/>
    <s v="Dispositivi medici"/>
    <x v="55"/>
    <x v="55"/>
    <s v="A01"/>
    <s v="AGHI"/>
    <m/>
    <s v="No"/>
    <m/>
    <s v="Acquisto"/>
    <s v=""/>
    <x v="2"/>
    <m/>
    <n v="15000"/>
    <x v="3"/>
    <x v="2"/>
  </r>
  <r>
    <x v="655"/>
    <x v="13"/>
    <s v="Dispositivi medici"/>
    <x v="55"/>
    <x v="55"/>
    <s v="A01"/>
    <s v="AGHI"/>
    <m/>
    <s v="No"/>
    <m/>
    <s v="Acquisto"/>
    <s v=""/>
    <x v="2"/>
    <m/>
    <n v="104000"/>
    <x v="3"/>
    <x v="15"/>
  </r>
  <r>
    <x v="656"/>
    <x v="13"/>
    <s v="Dispositivi medici"/>
    <x v="55"/>
    <x v="55"/>
    <s v="A01"/>
    <s v="AGHI"/>
    <m/>
    <s v="No"/>
    <m/>
    <s v="Acquisto"/>
    <s v=""/>
    <x v="2"/>
    <m/>
    <n v="15000"/>
    <x v="3"/>
    <x v="11"/>
  </r>
  <r>
    <x v="657"/>
    <x v="13"/>
    <s v="Dispositivi medici"/>
    <x v="55"/>
    <x v="55"/>
    <s v="A01"/>
    <s v="AGHI"/>
    <m/>
    <s v="No"/>
    <m/>
    <s v="Acquisto"/>
    <s v=""/>
    <x v="2"/>
    <m/>
    <n v="50000"/>
    <x v="3"/>
    <x v="7"/>
  </r>
  <r>
    <x v="658"/>
    <x v="13"/>
    <s v="Dispositivi medici"/>
    <x v="55"/>
    <x v="55"/>
    <s v="A01"/>
    <s v="AGHI"/>
    <m/>
    <s v="No"/>
    <m/>
    <s v="Acquisto"/>
    <s v=""/>
    <x v="2"/>
    <m/>
    <n v="69000"/>
    <x v="3"/>
    <x v="3"/>
  </r>
  <r>
    <x v="659"/>
    <x v="13"/>
    <s v="Dispositivi medici"/>
    <x v="55"/>
    <x v="55"/>
    <s v="A01"/>
    <s v="AGHI"/>
    <m/>
    <s v="No"/>
    <m/>
    <s v="Acquisto"/>
    <s v=""/>
    <x v="2"/>
    <m/>
    <n v="15000"/>
    <x v="3"/>
    <x v="5"/>
  </r>
  <r>
    <x v="660"/>
    <x v="18"/>
    <s v="Forniture / servizi sanitari"/>
    <x v="157"/>
    <x v="155"/>
    <m/>
    <s v="-"/>
    <m/>
    <s v="No"/>
    <m/>
    <s v="Acquisto"/>
    <s v=""/>
    <x v="2"/>
    <m/>
    <n v="28000"/>
    <x v="2"/>
    <x v="2"/>
  </r>
  <r>
    <x v="661"/>
    <x v="18"/>
    <s v="Forniture / servizi sanitari"/>
    <x v="157"/>
    <x v="155"/>
    <m/>
    <s v="-"/>
    <m/>
    <s v="No"/>
    <m/>
    <s v="Acquisto"/>
    <s v=""/>
    <x v="2"/>
    <m/>
    <n v="48000"/>
    <x v="2"/>
    <x v="1"/>
  </r>
  <r>
    <x v="662"/>
    <x v="18"/>
    <s v="Forniture / servizi sanitari"/>
    <x v="157"/>
    <x v="155"/>
    <m/>
    <s v="-"/>
    <m/>
    <s v="No"/>
    <m/>
    <s v="Acquisto"/>
    <s v=""/>
    <x v="2"/>
    <m/>
    <n v="50000"/>
    <x v="2"/>
    <x v="7"/>
  </r>
  <r>
    <x v="663"/>
    <x v="9"/>
    <s v="Dispositivi medici"/>
    <x v="1"/>
    <x v="1"/>
    <s v="V9007"/>
    <s v="LUBRIFICANTI STERILI PER APPARECCHIATURE"/>
    <m/>
    <s v="No"/>
    <m/>
    <s v="Acquisto"/>
    <d v="2017-05-01T00:00:00"/>
    <x v="2"/>
    <m/>
    <n v="26000"/>
    <x v="8"/>
    <x v="8"/>
  </r>
  <r>
    <x v="664"/>
    <x v="11"/>
    <s v="Dispositivi medici"/>
    <x v="61"/>
    <x v="61"/>
    <s v="D99"/>
    <s v="DISINFETTANTI E ANTISETTICI - ALTRI"/>
    <m/>
    <s v="Si"/>
    <m/>
    <s v="Convenzione ARCA"/>
    <d v="2018-02-01T00:00:00"/>
    <x v="3"/>
    <m/>
    <n v="11000"/>
    <x v="9"/>
    <x v="9"/>
  </r>
  <r>
    <x v="665"/>
    <x v="9"/>
    <s v="Dispositivi medici"/>
    <x v="1"/>
    <x v="1"/>
    <s v="T04"/>
    <s v="AUSILI PER INCONTINENZA"/>
    <m/>
    <s v="Si"/>
    <m/>
    <s v="Convenzione ARCA"/>
    <d v="2017-08-01T00:00:00"/>
    <x v="3"/>
    <m/>
    <n v="130000"/>
    <x v="5"/>
    <x v="5"/>
  </r>
  <r>
    <x v="666"/>
    <x v="7"/>
    <s v="Dispositivi medici"/>
    <x v="81"/>
    <x v="81"/>
    <s v="T04"/>
    <s v="AUSILI PER INCONTINENZA"/>
    <m/>
    <s v="Si"/>
    <m/>
    <s v="Convenzione ARCA"/>
    <d v="2016-12-01T00:00:00"/>
    <x v="3"/>
    <m/>
    <n v="130000"/>
    <x v="9"/>
    <x v="9"/>
  </r>
  <r>
    <x v="667"/>
    <x v="6"/>
    <s v="Forniture / servizi"/>
    <x v="86"/>
    <x v="86"/>
    <m/>
    <s v="-"/>
    <m/>
    <s v="Si"/>
    <m/>
    <s v="Convenzione Consip"/>
    <d v="2018-06-01T00:00:00"/>
    <x v="3"/>
    <m/>
    <n v="500000"/>
    <x v="9"/>
    <x v="9"/>
  </r>
  <r>
    <x v="668"/>
    <x v="5"/>
    <s v="Forniture / servizi"/>
    <x v="87"/>
    <x v="87"/>
    <m/>
    <s v="-"/>
    <m/>
    <s v="Si"/>
    <m/>
    <s v="Convenzione Consip"/>
    <d v="2017-02-01T00:00:00"/>
    <x v="0"/>
    <m/>
    <n v="27000"/>
    <x v="9"/>
    <x v="9"/>
  </r>
  <r>
    <x v="669"/>
    <x v="5"/>
    <s v="Dispositivi medici"/>
    <x v="1"/>
    <x v="1"/>
    <s v="G02060199"/>
    <s v="SONDE PER DIAGNOSTICA GASTRO-DUDENALE - ALTRE"/>
    <m/>
    <s v="Si"/>
    <m/>
    <s v="Convenzione ARCA"/>
    <d v="2016-12-01T00:00:00"/>
    <x v="2"/>
    <m/>
    <n v="20000"/>
    <x v="4"/>
    <x v="4"/>
  </r>
  <r>
    <x v="670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27000"/>
    <x v="7"/>
    <x v="0"/>
  </r>
  <r>
    <x v="671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75000"/>
    <x v="7"/>
    <x v="2"/>
  </r>
  <r>
    <x v="672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23240"/>
    <x v="7"/>
    <x v="15"/>
  </r>
  <r>
    <x v="673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27000"/>
    <x v="7"/>
    <x v="7"/>
  </r>
  <r>
    <x v="674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11000"/>
    <x v="7"/>
    <x v="9"/>
  </r>
  <r>
    <x v="675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12000"/>
    <x v="7"/>
    <x v="4"/>
  </r>
  <r>
    <x v="676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10000"/>
    <x v="7"/>
    <x v="8"/>
  </r>
  <r>
    <x v="677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34500"/>
    <x v="7"/>
    <x v="5"/>
  </r>
  <r>
    <x v="678"/>
    <x v="5"/>
    <s v="Forniture / servizi"/>
    <x v="158"/>
    <x v="156"/>
    <m/>
    <s v="-"/>
    <m/>
    <s v="No"/>
    <m/>
    <s v="Convenzione Consip"/>
    <d v="2016-12-01T00:00:00"/>
    <x v="2"/>
    <m/>
    <n v="75000"/>
    <x v="8"/>
    <x v="8"/>
  </r>
  <r>
    <x v="679"/>
    <x v="9"/>
    <s v="Forniture / servizi"/>
    <x v="44"/>
    <x v="44"/>
    <m/>
    <s v="-"/>
    <m/>
    <s v="Si"/>
    <m/>
    <s v="Convenzione ARCA"/>
    <d v="2017-07-01T00:00:00"/>
    <x v="3"/>
    <m/>
    <n v="95500"/>
    <x v="5"/>
    <x v="5"/>
  </r>
  <r>
    <x v="680"/>
    <x v="0"/>
    <s v="Forniture / servizi"/>
    <x v="159"/>
    <x v="157"/>
    <m/>
    <s v="-"/>
    <m/>
    <s v="Si"/>
    <m/>
    <s v="Convenzione ARCA"/>
    <d v="2017-07-01T00:00:00"/>
    <x v="3"/>
    <m/>
    <n v="70000"/>
    <x v="9"/>
    <x v="9"/>
  </r>
  <r>
    <x v="681"/>
    <x v="6"/>
    <s v="Forniture / servizi"/>
    <x v="45"/>
    <x v="45"/>
    <m/>
    <s v="-"/>
    <m/>
    <s v="Si"/>
    <m/>
    <s v="Convenzione Consip"/>
    <d v="2018-11-01T00:00:00"/>
    <x v="5"/>
    <m/>
    <n v="55000"/>
    <x v="9"/>
    <x v="9"/>
  </r>
  <r>
    <x v="682"/>
    <x v="3"/>
    <s v="Forniture / servizi"/>
    <x v="154"/>
    <x v="152"/>
    <m/>
    <s v="-"/>
    <m/>
    <s v="Si"/>
    <m/>
    <s v="Convenzione ARCA"/>
    <d v="2016-02-01T00:00:00"/>
    <x v="2"/>
    <m/>
    <n v="175249.12"/>
    <x v="1"/>
    <x v="1"/>
  </r>
  <r>
    <x v="683"/>
    <x v="4"/>
    <s v="Dispositivi medici"/>
    <x v="1"/>
    <x v="1"/>
    <s v="C0102"/>
    <s v="CATETERI VENOSI CENTRALI"/>
    <m/>
    <s v="No"/>
    <m/>
    <s v="Acquisto"/>
    <d v="2018-11-01T00:00:00"/>
    <x v="5"/>
    <m/>
    <n v="11000"/>
    <x v="5"/>
    <x v="5"/>
  </r>
  <r>
    <x v="684"/>
    <x v="14"/>
    <s v="Dispositivi medici"/>
    <x v="1"/>
    <x v="1"/>
    <s v="C010299"/>
    <s v="CATETERI VENOSI CENTRALI - ALTRI"/>
    <m/>
    <s v="No"/>
    <m/>
    <s v="Acquisto"/>
    <d v="2018-04-01T00:00:00"/>
    <x v="2"/>
    <m/>
    <n v="96398"/>
    <x v="5"/>
    <x v="1"/>
  </r>
  <r>
    <x v="685"/>
    <x v="14"/>
    <s v="Dispositivi medici"/>
    <x v="1"/>
    <x v="1"/>
    <s v="C010299"/>
    <s v="CATETERI VENOSI CENTRALI - ALTRI"/>
    <m/>
    <s v="No"/>
    <m/>
    <s v="Acquisto"/>
    <d v="2018-04-01T00:00:00"/>
    <x v="2"/>
    <m/>
    <n v="131000"/>
    <x v="5"/>
    <x v="4"/>
  </r>
  <r>
    <x v="686"/>
    <x v="14"/>
    <s v="Dispositivi medici"/>
    <x v="1"/>
    <x v="1"/>
    <s v="C010299"/>
    <s v="CATETERI VENOSI CENTRALI - ALTRI"/>
    <m/>
    <s v="No"/>
    <m/>
    <s v="Acquisto"/>
    <d v="2018-04-01T00:00:00"/>
    <x v="2"/>
    <m/>
    <n v="20000"/>
    <x v="5"/>
    <x v="3"/>
  </r>
  <r>
    <x v="687"/>
    <x v="14"/>
    <s v="Dispositivi medici"/>
    <x v="1"/>
    <x v="1"/>
    <s v="C010299"/>
    <s v="CATETERI VENOSI CENTRALI - ALTRI"/>
    <m/>
    <s v="No"/>
    <m/>
    <s v="Acquisto"/>
    <d v="2018-04-01T00:00:00"/>
    <x v="2"/>
    <m/>
    <n v="7000"/>
    <x v="5"/>
    <x v="5"/>
  </r>
  <r>
    <x v="688"/>
    <x v="11"/>
    <s v="Forniture / servizi"/>
    <x v="160"/>
    <x v="158"/>
    <m/>
    <s v="-"/>
    <m/>
    <s v="No"/>
    <m/>
    <s v="Acquisto"/>
    <d v="2018-05-01T00:00:00"/>
    <x v="3"/>
    <m/>
    <n v="17000"/>
    <x v="4"/>
    <x v="4"/>
  </r>
  <r>
    <x v="689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77200"/>
    <x v="5"/>
    <x v="0"/>
  </r>
  <r>
    <x v="690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93800"/>
    <x v="5"/>
    <x v="2"/>
  </r>
  <r>
    <x v="691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5800"/>
    <x v="5"/>
    <x v="15"/>
  </r>
  <r>
    <x v="692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81000"/>
    <x v="5"/>
    <x v="7"/>
  </r>
  <r>
    <x v="693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7300"/>
    <x v="5"/>
    <x v="9"/>
  </r>
  <r>
    <x v="694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15700"/>
    <x v="5"/>
    <x v="4"/>
  </r>
  <r>
    <x v="695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8800"/>
    <x v="5"/>
    <x v="12"/>
  </r>
  <r>
    <x v="696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26800"/>
    <x v="5"/>
    <x v="13"/>
  </r>
  <r>
    <x v="697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100900"/>
    <x v="5"/>
    <x v="18"/>
  </r>
  <r>
    <x v="698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35000"/>
    <x v="5"/>
    <x v="3"/>
  </r>
  <r>
    <x v="699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91000"/>
    <x v="5"/>
    <x v="5"/>
  </r>
  <r>
    <x v="700"/>
    <x v="15"/>
    <s v="Dispositivi medici"/>
    <x v="161"/>
    <x v="159"/>
    <s v="W050305"/>
    <s v="DISPOSITIVI PER ANALISI ANATOMOPATOLOGICHE"/>
    <m/>
    <s v="No"/>
    <m/>
    <s v="Acquisto"/>
    <s v=""/>
    <x v="2"/>
    <m/>
    <n v="170500"/>
    <x v="1"/>
    <x v="15"/>
  </r>
  <r>
    <x v="701"/>
    <x v="15"/>
    <s v="Dispositivi medici"/>
    <x v="161"/>
    <x v="159"/>
    <s v="W050305"/>
    <s v="DISPOSITIVI PER ANALISI ANATOMOPATOLOGICHE"/>
    <m/>
    <s v="No"/>
    <m/>
    <s v="Acquisto"/>
    <s v=""/>
    <x v="2"/>
    <m/>
    <n v="87556"/>
    <x v="1"/>
    <x v="1"/>
  </r>
  <r>
    <x v="702"/>
    <x v="15"/>
    <s v="Dispositivi medici"/>
    <x v="161"/>
    <x v="159"/>
    <s v="W050305"/>
    <s v="DISPOSITIVI PER ANALISI ANATOMOPATOLOGICHE"/>
    <m/>
    <s v="No"/>
    <m/>
    <s v="Acquisto"/>
    <s v=""/>
    <x v="2"/>
    <m/>
    <n v="111375"/>
    <x v="1"/>
    <x v="7"/>
  </r>
  <r>
    <x v="703"/>
    <x v="15"/>
    <s v="Dispositivi medici"/>
    <x v="161"/>
    <x v="159"/>
    <s v="W050305"/>
    <s v="DISPOSITIVI PER ANALISI ANATOMOPATOLOGICHE"/>
    <m/>
    <s v="No"/>
    <m/>
    <s v="Acquisto"/>
    <s v=""/>
    <x v="2"/>
    <m/>
    <n v="62775"/>
    <x v="1"/>
    <x v="9"/>
  </r>
  <r>
    <x v="704"/>
    <x v="15"/>
    <s v="Dispositivi medici"/>
    <x v="161"/>
    <x v="159"/>
    <s v="W050305"/>
    <s v="DISPOSITIVI PER ANALISI ANATOMOPATOLOGICHE"/>
    <m/>
    <s v="No"/>
    <m/>
    <s v="Acquisto"/>
    <s v=""/>
    <x v="2"/>
    <m/>
    <n v="129562"/>
    <x v="1"/>
    <x v="4"/>
  </r>
  <r>
    <x v="705"/>
    <x v="15"/>
    <s v="Dispositivi medici"/>
    <x v="161"/>
    <x v="159"/>
    <s v="W050305"/>
    <s v="DISPOSITIVI PER ANALISI ANATOMOPATOLOGICHE"/>
    <m/>
    <s v="No"/>
    <m/>
    <s v="Acquisto"/>
    <s v=""/>
    <x v="2"/>
    <m/>
    <n v="105875"/>
    <x v="1"/>
    <x v="19"/>
  </r>
  <r>
    <x v="706"/>
    <x v="15"/>
    <s v="Dispositivi medici"/>
    <x v="161"/>
    <x v="159"/>
    <s v="W050305"/>
    <s v="DISPOSITIVI PER ANALISI ANATOMOPATOLOGICHE"/>
    <m/>
    <s v="No"/>
    <m/>
    <s v="Acquisto"/>
    <s v=""/>
    <x v="2"/>
    <m/>
    <n v="136625"/>
    <x v="1"/>
    <x v="20"/>
  </r>
  <r>
    <x v="707"/>
    <x v="15"/>
    <s v="Dispositivi medici"/>
    <x v="161"/>
    <x v="159"/>
    <s v="W050305"/>
    <s v="DISPOSITIVI PER ANALISI ANATOMOPATOLOGICHE"/>
    <m/>
    <s v="No"/>
    <m/>
    <s v="Acquisto"/>
    <s v=""/>
    <x v="2"/>
    <m/>
    <n v="70100"/>
    <x v="1"/>
    <x v="21"/>
  </r>
  <r>
    <x v="708"/>
    <x v="15"/>
    <s v="Dispositivi medici"/>
    <x v="161"/>
    <x v="159"/>
    <s v="W050305"/>
    <s v="DISPOSITIVI PER ANALISI ANATOMOPATOLOGICHE"/>
    <m/>
    <s v="No"/>
    <m/>
    <s v="Acquisto"/>
    <s v=""/>
    <x v="2"/>
    <m/>
    <n v="177000"/>
    <x v="1"/>
    <x v="17"/>
  </r>
  <r>
    <x v="709"/>
    <x v="15"/>
    <s v="Dispositivi medici"/>
    <x v="161"/>
    <x v="159"/>
    <s v="W050305"/>
    <s v="DISPOSITIVI PER ANALISI ANATOMOPATOLOGICHE"/>
    <m/>
    <s v="No"/>
    <m/>
    <s v="Acquisto"/>
    <s v=""/>
    <x v="2"/>
    <m/>
    <n v="66675"/>
    <x v="1"/>
    <x v="3"/>
  </r>
  <r>
    <x v="710"/>
    <x v="0"/>
    <s v="Dispositivi medici"/>
    <x v="1"/>
    <x v="1"/>
    <s v="W050180"/>
    <s v="DISPOSITIVI PER RACCOLTA DI CAMPIONI - ALTRI ACCESSORI"/>
    <m/>
    <s v="No"/>
    <m/>
    <s v="Acquisto"/>
    <d v="2017-03-01T00:00:00"/>
    <x v="2"/>
    <m/>
    <n v="11000"/>
    <x v="5"/>
    <x v="5"/>
  </r>
  <r>
    <x v="711"/>
    <x v="6"/>
    <s v="Dispositivi medici"/>
    <x v="140"/>
    <x v="138"/>
    <s v="L160302"/>
    <s v="SET DI STRUMENTARI DIAGNOSTICI PER OCULISTICA"/>
    <m/>
    <s v="Si"/>
    <m/>
    <s v="Convenzione ARCA"/>
    <d v="2018-12-01T00:00:00"/>
    <x v="5"/>
    <m/>
    <n v="40000"/>
    <x v="9"/>
    <x v="9"/>
  </r>
  <r>
    <x v="712"/>
    <x v="7"/>
    <s v="Forniture / servizi"/>
    <x v="162"/>
    <x v="160"/>
    <m/>
    <s v="-"/>
    <m/>
    <s v="No"/>
    <m/>
    <s v="Acquisto"/>
    <d v="2016-09-01T00:00:00"/>
    <x v="2"/>
    <m/>
    <n v="1600000"/>
    <x v="8"/>
    <x v="8"/>
  </r>
  <r>
    <x v="713"/>
    <x v="10"/>
    <s v="Dispositivi medici"/>
    <x v="77"/>
    <x v="77"/>
    <s v="S90"/>
    <s v="PRODOTTI PER STERILIZZAZIONE - VARI"/>
    <m/>
    <s v="No"/>
    <m/>
    <s v="Acquisto"/>
    <s v=""/>
    <x v="2"/>
    <m/>
    <n v="124720"/>
    <x v="9"/>
    <x v="0"/>
  </r>
  <r>
    <x v="714"/>
    <x v="10"/>
    <s v="Dispositivi medici"/>
    <x v="77"/>
    <x v="77"/>
    <s v="S90"/>
    <s v="PRODOTTI PER STERILIZZAZIONE - VARI"/>
    <m/>
    <s v="No"/>
    <m/>
    <s v="Acquisto"/>
    <s v=""/>
    <x v="2"/>
    <m/>
    <n v="90000"/>
    <x v="9"/>
    <x v="15"/>
  </r>
  <r>
    <x v="715"/>
    <x v="10"/>
    <s v="Dispositivi medici"/>
    <x v="77"/>
    <x v="77"/>
    <s v="S90"/>
    <s v="PRODOTTI PER STERILIZZAZIONE - VARI"/>
    <m/>
    <s v="No"/>
    <m/>
    <s v="Acquisto"/>
    <s v=""/>
    <x v="2"/>
    <m/>
    <n v="10000"/>
    <x v="9"/>
    <x v="7"/>
  </r>
  <r>
    <x v="716"/>
    <x v="10"/>
    <s v="Dispositivi medici"/>
    <x v="77"/>
    <x v="77"/>
    <s v="S90"/>
    <s v="PRODOTTI PER STERILIZZAZIONE - VARI"/>
    <m/>
    <s v="No"/>
    <m/>
    <s v="Acquisto"/>
    <s v=""/>
    <x v="2"/>
    <m/>
    <n v="8500"/>
    <x v="9"/>
    <x v="9"/>
  </r>
  <r>
    <x v="717"/>
    <x v="10"/>
    <s v="Dispositivi medici"/>
    <x v="77"/>
    <x v="77"/>
    <s v="S90"/>
    <s v="PRODOTTI PER STERILIZZAZIONE - VARI"/>
    <m/>
    <s v="No"/>
    <m/>
    <s v="Acquisto"/>
    <s v=""/>
    <x v="2"/>
    <m/>
    <n v="10000"/>
    <x v="9"/>
    <x v="10"/>
  </r>
  <r>
    <x v="718"/>
    <x v="10"/>
    <s v="Dispositivi medici"/>
    <x v="77"/>
    <x v="77"/>
    <s v="S90"/>
    <s v="PRODOTTI PER STERILIZZAZIONE - VARI"/>
    <m/>
    <s v="No"/>
    <m/>
    <s v="Acquisto"/>
    <s v=""/>
    <x v="2"/>
    <m/>
    <n v="10000"/>
    <x v="9"/>
    <x v="5"/>
  </r>
  <r>
    <x v="719"/>
    <x v="11"/>
    <s v="Dispositivi medici"/>
    <x v="95"/>
    <x v="95"/>
    <s v="Z11039014"/>
    <s v="INIETTORI MULTIPLI DI MEZZI DI CONTRASTO"/>
    <m/>
    <s v="Si"/>
    <m/>
    <s v="Convenzione ARCA"/>
    <d v="2017-12-01T00:00:00"/>
    <x v="0"/>
    <m/>
    <n v="50000"/>
    <x v="8"/>
    <x v="8"/>
  </r>
  <r>
    <x v="720"/>
    <x v="10"/>
    <s v="Dispositivi medici"/>
    <x v="1"/>
    <x v="1"/>
    <s v="U08"/>
    <s v="DISPOSITIVI PER GINECOLOGIA"/>
    <m/>
    <s v="No"/>
    <m/>
    <s v="Acquisto"/>
    <d v="2016-12-01T00:00:00"/>
    <x v="3"/>
    <m/>
    <n v="95000"/>
    <x v="8"/>
    <x v="8"/>
  </r>
  <r>
    <x v="721"/>
    <x v="10"/>
    <s v="Dispositivi medici"/>
    <x v="1"/>
    <x v="1"/>
    <s v="U08"/>
    <s v="DISPOSITIVI PER GINECOLOGIA"/>
    <m/>
    <s v="No"/>
    <m/>
    <s v="Acquisto"/>
    <d v="2016-12-01T00:00:00"/>
    <x v="3"/>
    <m/>
    <n v="20000"/>
    <x v="8"/>
    <x v="22"/>
  </r>
  <r>
    <x v="722"/>
    <x v="9"/>
    <s v="Dispositivi medici"/>
    <x v="1"/>
    <x v="1"/>
    <s v="U07"/>
    <s v="DISPOSITIVI PER IL TRATTAMENTO DELL'INCONTINENZA"/>
    <m/>
    <s v="No"/>
    <m/>
    <s v="Acquisto"/>
    <d v="2017-04-01T00:00:00"/>
    <x v="2"/>
    <m/>
    <n v="25000"/>
    <x v="8"/>
    <x v="8"/>
  </r>
  <r>
    <x v="723"/>
    <x v="2"/>
    <s v="Dispositivi medici"/>
    <x v="1"/>
    <x v="1"/>
    <s v="J0202"/>
    <s v="NEUROSTIMOLATORI SPINALI"/>
    <m/>
    <s v="Si"/>
    <m/>
    <s v="Convenzione ARCA"/>
    <d v="2018-02-01T00:00:00"/>
    <x v="2"/>
    <m/>
    <n v="260170"/>
    <x v="1"/>
    <x v="1"/>
  </r>
  <r>
    <x v="724"/>
    <x v="3"/>
    <s v="Dispositivi medici"/>
    <x v="1"/>
    <x v="1"/>
    <s v="C90"/>
    <s v="DISPOSITIVI PER APPARATO CARDIOCIRCOLATORIO - VARI"/>
    <m/>
    <s v="No"/>
    <m/>
    <s v="Acquisto"/>
    <d v="2016-01-01T00:00:00"/>
    <x v="3"/>
    <m/>
    <n v="311650"/>
    <x v="1"/>
    <x v="1"/>
  </r>
  <r>
    <x v="725"/>
    <x v="3"/>
    <s v="Dispositivi medici"/>
    <x v="1"/>
    <x v="1"/>
    <s v="C90"/>
    <s v="DISPOSITIVI PER APPARATO CARDIOCIRCOLATORIO - VARI"/>
    <m/>
    <s v="No"/>
    <m/>
    <s v="Acquisto"/>
    <d v="2016-01-01T00:00:00"/>
    <x v="2"/>
    <m/>
    <n v="152000"/>
    <x v="1"/>
    <x v="1"/>
  </r>
  <r>
    <x v="726"/>
    <x v="2"/>
    <s v="Dispositivi medici"/>
    <x v="1"/>
    <x v="1"/>
    <s v="R90"/>
    <s v="DISPOSITIVI PER APPARATO RESPIRATORIO E ANESTESIA - VARI"/>
    <m/>
    <s v="Si"/>
    <m/>
    <s v="Convenzione ARCA"/>
    <d v="2017-11-01T00:00:00"/>
    <x v="2"/>
    <m/>
    <n v="18000"/>
    <x v="8"/>
    <x v="8"/>
  </r>
  <r>
    <x v="727"/>
    <x v="5"/>
    <s v="Dispositivi medici"/>
    <x v="1"/>
    <x v="1"/>
    <s v="A060304"/>
    <s v="DISPOSITIVI PER LA RACCOLTA INTRAOPERATORIA DEI LIQUIDI ASPIRATI"/>
    <m/>
    <s v="No"/>
    <m/>
    <s v="Acquisto"/>
    <d v="2016-11-01T00:00:00"/>
    <x v="5"/>
    <m/>
    <n v="10000"/>
    <x v="4"/>
    <x v="4"/>
  </r>
  <r>
    <x v="728"/>
    <x v="0"/>
    <s v="Dispositivi medici"/>
    <x v="1"/>
    <x v="1"/>
    <s v="G99"/>
    <s v="DISPOSITIVI PER APPARATO GASTROINTESTINALE - ALTRI"/>
    <m/>
    <s v="Si"/>
    <m/>
    <s v="Convenzione ARCA"/>
    <d v="2017-04-01T00:00:00"/>
    <x v="2"/>
    <m/>
    <n v="21000"/>
    <x v="5"/>
    <x v="5"/>
  </r>
  <r>
    <x v="729"/>
    <x v="2"/>
    <s v="Dispositivi medici"/>
    <x v="163"/>
    <x v="161"/>
    <s v="B99"/>
    <s v="DISPOSITIVI PER EMOTRASFUSIONE ED EMATOLOGIA - ALTRI"/>
    <m/>
    <s v="Si"/>
    <m/>
    <s v="Convenzione ARCA"/>
    <d v="2017-12-01T00:00:00"/>
    <x v="2"/>
    <m/>
    <n v="162000"/>
    <x v="8"/>
    <x v="8"/>
  </r>
  <r>
    <x v="730"/>
    <x v="6"/>
    <s v="Dispositivi medici"/>
    <x v="1"/>
    <x v="1"/>
    <s v="Q03"/>
    <s v="DISPOSITIVI PER OTORINOLARINGOIATRIA"/>
    <m/>
    <s v="No"/>
    <m/>
    <s v="Acquisto"/>
    <d v="2018-03-01T00:00:00"/>
    <x v="3"/>
    <m/>
    <n v="23750"/>
    <x v="5"/>
    <x v="5"/>
  </r>
  <r>
    <x v="731"/>
    <x v="9"/>
    <s v="Dispositivi medici"/>
    <x v="135"/>
    <x v="133"/>
    <s v="N01"/>
    <s v="DISPOSITIVI PER SISTEMA NERVOSO"/>
    <m/>
    <s v="No"/>
    <m/>
    <s v="Acquisto"/>
    <s v=""/>
    <x v="1"/>
    <m/>
    <n v="22000"/>
    <x v="9"/>
    <x v="9"/>
  </r>
  <r>
    <x v="732"/>
    <x v="9"/>
    <s v="Dispositivi medici"/>
    <x v="156"/>
    <x v="154"/>
    <s v="W01"/>
    <s v="REAGENTI DIAGNOSTICI"/>
    <m/>
    <s v="No"/>
    <m/>
    <s v="Acquisto"/>
    <d v="2017-08-01T00:00:00"/>
    <x v="1"/>
    <m/>
    <n v="767736.5"/>
    <x v="1"/>
    <x v="1"/>
  </r>
  <r>
    <x v="733"/>
    <x v="9"/>
    <s v="Dispositivi medici"/>
    <x v="1"/>
    <x v="1"/>
    <s v="R05"/>
    <s v="SISTEMI DI ASPIRAZIONE E DILATAZIONE PER L'APPARATO RESPIRATORIO"/>
    <m/>
    <s v="No"/>
    <m/>
    <s v="Acquisto"/>
    <s v=""/>
    <x v="1"/>
    <m/>
    <n v="1500"/>
    <x v="9"/>
    <x v="9"/>
  </r>
  <r>
    <x v="734"/>
    <x v="0"/>
    <s v="Farmaci"/>
    <x v="43"/>
    <x v="43"/>
    <s v="A01"/>
    <s v="STOMATOLOGICI"/>
    <m/>
    <s v="Si"/>
    <m/>
    <s v="Convenzione ARCA"/>
    <d v="2017-09-01T00:00:00"/>
    <x v="1"/>
    <m/>
    <n v="4500000"/>
    <x v="9"/>
    <x v="9"/>
  </r>
  <r>
    <x v="735"/>
    <x v="9"/>
    <s v="Dispositivi medici"/>
    <x v="50"/>
    <x v="50"/>
    <s v="V90"/>
    <s v="DISPOSITIVI NON COMPRESI NELLE CLASSI PRECEDENTI - VARI"/>
    <m/>
    <s v="Si"/>
    <m/>
    <s v="Convenzione ARCA"/>
    <s v=""/>
    <x v="2"/>
    <m/>
    <n v="60000"/>
    <x v="3"/>
    <x v="3"/>
  </r>
  <r>
    <x v="736"/>
    <x v="9"/>
    <s v="Dispositivi medici"/>
    <x v="5"/>
    <x v="5"/>
    <s v="Z12"/>
    <s v="STRUMENTAZIONE PER ESPLORAZIONI FUNZIONALI ED INTERVENTI TERAPEUTICI"/>
    <m/>
    <s v="No"/>
    <m/>
    <s v="Acquisto"/>
    <s v=""/>
    <x v="2"/>
    <m/>
    <n v="70000"/>
    <x v="9"/>
    <x v="9"/>
  </r>
  <r>
    <x v="737"/>
    <x v="5"/>
    <s v="Forniture / servizi"/>
    <x v="164"/>
    <x v="162"/>
    <m/>
    <s v="-"/>
    <m/>
    <s v="No"/>
    <m/>
    <s v="Acquisto"/>
    <d v="2016-09-01T00:00:00"/>
    <x v="3"/>
    <m/>
    <n v="90000"/>
    <x v="8"/>
    <x v="8"/>
  </r>
  <r>
    <x v="738"/>
    <x v="2"/>
    <s v="Forniture / servizi sanitari"/>
    <x v="7"/>
    <x v="7"/>
    <m/>
    <s v="-"/>
    <m/>
    <s v="Si"/>
    <m/>
    <s v="Convenzione ARCA"/>
    <s v=""/>
    <x v="2"/>
    <m/>
    <n v="1200000"/>
    <x v="5"/>
    <x v="5"/>
  </r>
  <r>
    <x v="739"/>
    <x v="5"/>
    <s v="Farmaci"/>
    <x v="43"/>
    <x v="43"/>
    <s v="V03"/>
    <s v="TUTTI GLI ALTRI PRODOTTI TERAPEUTICI"/>
    <m/>
    <s v="Si"/>
    <m/>
    <s v="Convenzione ARCA"/>
    <s v=""/>
    <x v="3"/>
    <m/>
    <n v="98500"/>
    <x v="5"/>
    <x v="5"/>
  </r>
  <r>
    <x v="740"/>
    <x v="4"/>
    <s v="Dispositivi medici"/>
    <x v="165"/>
    <x v="163"/>
    <s v="T01"/>
    <s v="GUANTI (ESCLUSI I DISPOSITIVI DI PROTEZIONE INDIVIDUALE DPI - D.Lgs. 475/92)"/>
    <m/>
    <s v="Si"/>
    <m/>
    <s v="Convenzione ARCA"/>
    <d v="2018-12-01T00:00:00"/>
    <x v="2"/>
    <m/>
    <n v="200000"/>
    <x v="9"/>
    <x v="9"/>
  </r>
  <r>
    <x v="741"/>
    <x v="4"/>
    <s v="Dispositivi medici"/>
    <x v="1"/>
    <x v="1"/>
    <s v="T01"/>
    <s v="GUANTI (ESCLUSI I DISPOSITIVI DI PROTEZIONE INDIVIDUALE DPI - D.Lgs. 475/92)"/>
    <m/>
    <s v="Si"/>
    <m/>
    <s v="Convenzione ARCA"/>
    <d v="2018-09-01T00:00:00"/>
    <x v="5"/>
    <m/>
    <n v="320000"/>
    <x v="11"/>
    <x v="15"/>
  </r>
  <r>
    <x v="742"/>
    <x v="4"/>
    <s v="Dispositivi medici"/>
    <x v="1"/>
    <x v="1"/>
    <s v="T01"/>
    <s v="GUANTI (ESCLUSI I DISPOSITIVI DI PROTEZIONE INDIVIDUALE DPI - D.Lgs. 475/92)"/>
    <m/>
    <s v="Si"/>
    <m/>
    <s v="Convenzione ARCA"/>
    <d v="2018-08-01T00:00:00"/>
    <x v="1"/>
    <m/>
    <n v="200000"/>
    <x v="8"/>
    <x v="8"/>
  </r>
  <r>
    <x v="743"/>
    <x v="0"/>
    <s v="Forniture / servizi"/>
    <x v="166"/>
    <x v="164"/>
    <m/>
    <s v="-"/>
    <m/>
    <s v="No"/>
    <m/>
    <s v="Acquisto"/>
    <s v=""/>
    <x v="0"/>
    <m/>
    <n v="23600"/>
    <x v="5"/>
    <x v="5"/>
  </r>
  <r>
    <x v="744"/>
    <x v="14"/>
    <s v="Dispositivi medici"/>
    <x v="167"/>
    <x v="165"/>
    <s v="J03"/>
    <s v="IMPIANTI AURICOLARI ATTIVI"/>
    <m/>
    <s v="No"/>
    <m/>
    <s v="Acquisto"/>
    <s v=""/>
    <x v="2"/>
    <m/>
    <n v="46000"/>
    <x v="5"/>
    <x v="15"/>
  </r>
  <r>
    <x v="745"/>
    <x v="14"/>
    <s v="Dispositivi medici"/>
    <x v="167"/>
    <x v="165"/>
    <s v="J03"/>
    <s v="IMPIANTI AURICOLARI ATTIVI"/>
    <m/>
    <s v="No"/>
    <m/>
    <s v="Acquisto"/>
    <s v=""/>
    <x v="2"/>
    <m/>
    <n v="136000"/>
    <x v="5"/>
    <x v="1"/>
  </r>
  <r>
    <x v="746"/>
    <x v="14"/>
    <s v="Dispositivi medici"/>
    <x v="167"/>
    <x v="165"/>
    <s v="J03"/>
    <s v="IMPIANTI AURICOLARI ATTIVI"/>
    <m/>
    <s v="No"/>
    <m/>
    <s v="Acquisto"/>
    <s v=""/>
    <x v="2"/>
    <m/>
    <n v="450000"/>
    <x v="5"/>
    <x v="9"/>
  </r>
  <r>
    <x v="747"/>
    <x v="14"/>
    <s v="Dispositivi medici"/>
    <x v="167"/>
    <x v="165"/>
    <s v="J03"/>
    <s v="IMPIANTI AURICOLARI ATTIVI"/>
    <m/>
    <s v="No"/>
    <m/>
    <s v="Acquisto"/>
    <s v=""/>
    <x v="2"/>
    <m/>
    <n v="520000"/>
    <x v="5"/>
    <x v="5"/>
  </r>
  <r>
    <x v="748"/>
    <x v="1"/>
    <s v="Dispositivi medici"/>
    <x v="1"/>
    <x v="1"/>
    <s v="J99"/>
    <s v="DISPOSITIVI IMPIANTABILI ATTIVI - ALTRI"/>
    <m/>
    <s v="No"/>
    <m/>
    <s v="Acquisto"/>
    <d v="2018-10-01T00:00:00"/>
    <x v="1"/>
    <m/>
    <n v="8602"/>
    <x v="1"/>
    <x v="1"/>
  </r>
  <r>
    <x v="749"/>
    <x v="7"/>
    <s v="Dispositivi medici"/>
    <x v="1"/>
    <x v="1"/>
    <s v="S9099"/>
    <s v="PRODOTTI PER STERILIZZAZIONE - ALTRI"/>
    <m/>
    <s v="No"/>
    <m/>
    <s v="Acquisto"/>
    <s v=""/>
    <x v="3"/>
    <m/>
    <n v="34400"/>
    <x v="5"/>
    <x v="5"/>
  </r>
  <r>
    <x v="750"/>
    <x v="20"/>
    <s v="Dispositivi medici"/>
    <x v="168"/>
    <x v="166"/>
    <s v="W01"/>
    <s v="REAGENTI DIAGNOSTICI"/>
    <m/>
    <s v="No"/>
    <m/>
    <s v="Acquisto"/>
    <d v="2018-09-01T00:00:00"/>
    <x v="2"/>
    <m/>
    <n v="54995"/>
    <x v="11"/>
    <x v="2"/>
  </r>
  <r>
    <x v="751"/>
    <x v="20"/>
    <s v="Dispositivi medici"/>
    <x v="168"/>
    <x v="166"/>
    <s v="W01"/>
    <s v="REAGENTI DIAGNOSTICI"/>
    <m/>
    <s v="No"/>
    <m/>
    <s v="Acquisto"/>
    <d v="2018-09-01T00:00:00"/>
    <x v="2"/>
    <m/>
    <n v="99515"/>
    <x v="11"/>
    <x v="15"/>
  </r>
  <r>
    <x v="752"/>
    <x v="5"/>
    <s v="Dispositivi medici"/>
    <x v="1"/>
    <x v="1"/>
    <s v="W01"/>
    <s v="REAGENTI DIAGNOSTICI"/>
    <m/>
    <s v="No"/>
    <m/>
    <s v="Acquisto"/>
    <d v="2017-01-01T00:00:00"/>
    <x v="2"/>
    <m/>
    <n v="4000"/>
    <x v="5"/>
    <x v="5"/>
  </r>
  <r>
    <x v="753"/>
    <x v="0"/>
    <s v="Dispositivi medici"/>
    <x v="169"/>
    <x v="167"/>
    <s v="A01"/>
    <s v="AGHI"/>
    <m/>
    <s v="Si"/>
    <m/>
    <s v="Convenzione ARCA"/>
    <s v=""/>
    <x v="3"/>
    <m/>
    <n v="25000"/>
    <x v="9"/>
    <x v="9"/>
  </r>
  <r>
    <x v="754"/>
    <x v="4"/>
    <s v="Dispositivi medici"/>
    <x v="170"/>
    <x v="168"/>
    <s v="L010102"/>
    <s v="LAME PER BISTURI"/>
    <m/>
    <s v="No"/>
    <m/>
    <s v="Acquisto"/>
    <d v="2018-06-01T00:00:00"/>
    <x v="1"/>
    <m/>
    <n v="1500"/>
    <x v="4"/>
    <x v="4"/>
  </r>
  <r>
    <x v="755"/>
    <x v="0"/>
    <s v="Dispositivi medici"/>
    <x v="170"/>
    <x v="168"/>
    <s v="V9099"/>
    <s v="DISPOSITIVI NON COMPRESI NELLE CLASSI PRECEDENTI - ALTRI"/>
    <m/>
    <s v="No"/>
    <m/>
    <s v="Acquisto"/>
    <d v="2017-05-01T00:00:00"/>
    <x v="2"/>
    <m/>
    <n v="36120"/>
    <x v="2"/>
    <x v="2"/>
  </r>
  <r>
    <x v="756"/>
    <x v="11"/>
    <s v="Dispositivi medici"/>
    <x v="171"/>
    <x v="169"/>
    <s v="P03"/>
    <s v="PROTESI OCULISTICHE"/>
    <m/>
    <s v="Si"/>
    <m/>
    <s v="Convenzione ARCA"/>
    <d v="2018-03-01T00:00:00"/>
    <x v="2"/>
    <m/>
    <n v="115000"/>
    <x v="9"/>
    <x v="9"/>
  </r>
  <r>
    <x v="757"/>
    <x v="2"/>
    <s v="Dispositivi medici"/>
    <x v="171"/>
    <x v="169"/>
    <s v="P0301"/>
    <s v="LENTI INTRAOCULARI"/>
    <m/>
    <s v="Si"/>
    <m/>
    <s v="Convenzione ARCA"/>
    <d v="2018-01-01T00:00:00"/>
    <x v="2"/>
    <m/>
    <n v="225000.5"/>
    <x v="1"/>
    <x v="1"/>
  </r>
  <r>
    <x v="758"/>
    <x v="18"/>
    <s v="Forniture / servizi sanitari"/>
    <x v="172"/>
    <x v="170"/>
    <m/>
    <s v="-"/>
    <m/>
    <s v="No"/>
    <m/>
    <s v="Acquisto"/>
    <s v=""/>
    <x v="2"/>
    <m/>
    <n v="13000"/>
    <x v="9"/>
    <x v="15"/>
  </r>
  <r>
    <x v="759"/>
    <x v="18"/>
    <s v="Forniture / servizi sanitari"/>
    <x v="172"/>
    <x v="170"/>
    <m/>
    <s v="-"/>
    <m/>
    <s v="No"/>
    <m/>
    <s v="Acquisto"/>
    <s v=""/>
    <x v="2"/>
    <m/>
    <n v="60000"/>
    <x v="9"/>
    <x v="9"/>
  </r>
  <r>
    <x v="760"/>
    <x v="18"/>
    <s v="Forniture / servizi sanitari"/>
    <x v="172"/>
    <x v="170"/>
    <m/>
    <s v="-"/>
    <m/>
    <s v="No"/>
    <m/>
    <s v="Acquisto"/>
    <s v=""/>
    <x v="2"/>
    <m/>
    <n v="45000"/>
    <x v="9"/>
    <x v="4"/>
  </r>
  <r>
    <x v="761"/>
    <x v="18"/>
    <s v="Forniture / servizi sanitari"/>
    <x v="172"/>
    <x v="170"/>
    <m/>
    <s v="-"/>
    <m/>
    <s v="No"/>
    <m/>
    <s v="Acquisto"/>
    <s v=""/>
    <x v="2"/>
    <m/>
    <n v="17000"/>
    <x v="9"/>
    <x v="3"/>
  </r>
  <r>
    <x v="762"/>
    <x v="18"/>
    <s v="Forniture / servizi sanitari"/>
    <x v="172"/>
    <x v="170"/>
    <m/>
    <s v="-"/>
    <m/>
    <s v="No"/>
    <m/>
    <s v="Acquisto"/>
    <s v=""/>
    <x v="2"/>
    <m/>
    <n v="5000"/>
    <x v="9"/>
    <x v="10"/>
  </r>
  <r>
    <x v="763"/>
    <x v="10"/>
    <s v="Dispositivi medici"/>
    <x v="173"/>
    <x v="171"/>
    <s v="P0102"/>
    <s v="PROTESI ODONTOIATRICHE"/>
    <m/>
    <s v="No"/>
    <m/>
    <s v="Acquisto"/>
    <d v="2016-09-01T00:00:00"/>
    <x v="2"/>
    <m/>
    <n v="330000"/>
    <x v="8"/>
    <x v="2"/>
  </r>
  <r>
    <x v="764"/>
    <x v="10"/>
    <s v="Dispositivi medici"/>
    <x v="173"/>
    <x v="171"/>
    <s v="P0102"/>
    <s v="PROTESI ODONTOIATRICHE"/>
    <m/>
    <s v="No"/>
    <m/>
    <s v="Acquisto"/>
    <d v="2016-09-01T00:00:00"/>
    <x v="2"/>
    <m/>
    <n v="98000"/>
    <x v="8"/>
    <x v="7"/>
  </r>
  <r>
    <x v="765"/>
    <x v="10"/>
    <s v="Dispositivi medici"/>
    <x v="173"/>
    <x v="171"/>
    <s v="P0102"/>
    <s v="PROTESI ODONTOIATRICHE"/>
    <m/>
    <s v="No"/>
    <m/>
    <s v="Acquisto"/>
    <d v="2016-09-01T00:00:00"/>
    <x v="2"/>
    <m/>
    <n v="330000"/>
    <x v="8"/>
    <x v="9"/>
  </r>
  <r>
    <x v="766"/>
    <x v="10"/>
    <s v="Dispositivi medici"/>
    <x v="173"/>
    <x v="171"/>
    <s v="P0102"/>
    <s v="PROTESI ODONTOIATRICHE"/>
    <m/>
    <s v="No"/>
    <m/>
    <s v="Acquisto"/>
    <d v="2016-09-01T00:00:00"/>
    <x v="2"/>
    <m/>
    <n v="540000"/>
    <x v="8"/>
    <x v="4"/>
  </r>
  <r>
    <x v="767"/>
    <x v="10"/>
    <s v="Dispositivi medici"/>
    <x v="173"/>
    <x v="171"/>
    <s v="P0102"/>
    <s v="PROTESI ODONTOIATRICHE"/>
    <m/>
    <s v="No"/>
    <m/>
    <s v="Acquisto"/>
    <d v="2016-09-01T00:00:00"/>
    <x v="2"/>
    <m/>
    <n v="200000"/>
    <x v="8"/>
    <x v="8"/>
  </r>
  <r>
    <x v="768"/>
    <x v="10"/>
    <s v="Dispositivi medici"/>
    <x v="173"/>
    <x v="171"/>
    <s v="P0102"/>
    <s v="PROTESI ODONTOIATRICHE"/>
    <m/>
    <s v="No"/>
    <m/>
    <s v="Acquisto"/>
    <d v="2016-09-01T00:00:00"/>
    <x v="2"/>
    <m/>
    <n v="160000"/>
    <x v="8"/>
    <x v="12"/>
  </r>
  <r>
    <x v="769"/>
    <x v="10"/>
    <s v="Dispositivi medici"/>
    <x v="173"/>
    <x v="171"/>
    <s v="P0102"/>
    <s v="PROTESI ODONTOIATRICHE"/>
    <m/>
    <s v="No"/>
    <m/>
    <s v="Acquisto"/>
    <d v="2016-09-01T00:00:00"/>
    <x v="2"/>
    <m/>
    <n v="80000"/>
    <x v="8"/>
    <x v="22"/>
  </r>
  <r>
    <x v="770"/>
    <x v="10"/>
    <s v="Dispositivi medici"/>
    <x v="173"/>
    <x v="171"/>
    <s v="P0102"/>
    <s v="PROTESI ODONTOIATRICHE"/>
    <m/>
    <s v="No"/>
    <m/>
    <s v="Acquisto"/>
    <d v="2016-09-01T00:00:00"/>
    <x v="2"/>
    <m/>
    <n v="150000"/>
    <x v="8"/>
    <x v="23"/>
  </r>
  <r>
    <x v="771"/>
    <x v="5"/>
    <s v="Dispositivi medici"/>
    <x v="174"/>
    <x v="172"/>
    <s v="R010201"/>
    <s v="MASCHERE LARINGEE"/>
    <m/>
    <s v="Si"/>
    <m/>
    <s v="Convenzione ARCA"/>
    <d v="2017-02-01T00:00:00"/>
    <x v="0"/>
    <m/>
    <n v="28000"/>
    <x v="8"/>
    <x v="8"/>
  </r>
  <r>
    <x v="772"/>
    <x v="10"/>
    <s v="Dispositivi medici"/>
    <x v="95"/>
    <x v="95"/>
    <s v="Z11039014"/>
    <s v="INIETTORI MULTIPLI DI MEZZI DI CONTRASTO"/>
    <m/>
    <s v="No"/>
    <m/>
    <s v="Acquisto"/>
    <d v="2017-01-01T00:00:00"/>
    <x v="0"/>
    <m/>
    <n v="30000"/>
    <x v="8"/>
    <x v="24"/>
  </r>
  <r>
    <x v="773"/>
    <x v="10"/>
    <s v="Dispositivi medici"/>
    <x v="95"/>
    <x v="95"/>
    <s v="Z11039014"/>
    <s v="INIETTORI MULTIPLI DI MEZZI DI CONTRASTO"/>
    <m/>
    <s v="No"/>
    <m/>
    <s v="Acquisto"/>
    <d v="2017-01-01T00:00:00"/>
    <x v="0"/>
    <m/>
    <n v="80000"/>
    <x v="8"/>
    <x v="8"/>
  </r>
  <r>
    <x v="774"/>
    <x v="10"/>
    <s v="Dispositivi medici"/>
    <x v="129"/>
    <x v="127"/>
    <s v="K02"/>
    <s v="DISPOSITIVI PER ELETTROCHIRURGIA"/>
    <m/>
    <s v="Si"/>
    <m/>
    <s v="Convenzione ARCA"/>
    <d v="2017-02-01T00:00:00"/>
    <x v="0"/>
    <m/>
    <n v="9000"/>
    <x v="8"/>
    <x v="24"/>
  </r>
  <r>
    <x v="775"/>
    <x v="10"/>
    <s v="Dispositivi medici"/>
    <x v="129"/>
    <x v="127"/>
    <s v="K02"/>
    <s v="DISPOSITIVI PER ELETTROCHIRURGIA"/>
    <m/>
    <s v="Si"/>
    <m/>
    <s v="Convenzione ARCA"/>
    <d v="2017-02-01T00:00:00"/>
    <x v="0"/>
    <m/>
    <n v="250000"/>
    <x v="8"/>
    <x v="8"/>
  </r>
  <r>
    <x v="776"/>
    <x v="10"/>
    <s v="Dispositivi medici"/>
    <x v="129"/>
    <x v="127"/>
    <s v="K02"/>
    <s v="DISPOSITIVI PER ELETTROCHIRURGIA"/>
    <m/>
    <s v="Si"/>
    <m/>
    <s v="Convenzione ARCA"/>
    <d v="2017-02-01T00:00:00"/>
    <x v="0"/>
    <m/>
    <n v="105000"/>
    <x v="8"/>
    <x v="18"/>
  </r>
  <r>
    <x v="777"/>
    <x v="11"/>
    <s v="Dispositivi medici"/>
    <x v="175"/>
    <x v="173"/>
    <s v="K02"/>
    <s v="DISPOSITIVI PER ELETTROCHIRURGIA"/>
    <m/>
    <s v="Si"/>
    <m/>
    <s v="Convenzione ARCA"/>
    <d v="2017-12-01T00:00:00"/>
    <x v="0"/>
    <m/>
    <n v="250000"/>
    <x v="8"/>
    <x v="8"/>
  </r>
  <r>
    <x v="778"/>
    <x v="14"/>
    <s v="Dispositivi medici"/>
    <x v="176"/>
    <x v="174"/>
    <s v="Q01"/>
    <s v="DISPOSITIVI PER ODONTOIATRIA"/>
    <m/>
    <s v="Si"/>
    <m/>
    <s v="Convenzione ARCA"/>
    <d v="2018-07-01T00:00:00"/>
    <x v="1"/>
    <m/>
    <n v="170000"/>
    <x v="2"/>
    <x v="2"/>
  </r>
  <r>
    <x v="779"/>
    <x v="14"/>
    <s v="Dispositivi medici"/>
    <x v="176"/>
    <x v="174"/>
    <s v="Q01"/>
    <s v="DISPOSITIVI PER ODONTOIATRIA"/>
    <m/>
    <s v="Si"/>
    <m/>
    <s v="Convenzione ARCA"/>
    <d v="2018-07-01T00:00:00"/>
    <x v="1"/>
    <m/>
    <n v="24000"/>
    <x v="2"/>
    <x v="15"/>
  </r>
  <r>
    <x v="780"/>
    <x v="14"/>
    <s v="Dispositivi medici"/>
    <x v="176"/>
    <x v="174"/>
    <s v="Q01"/>
    <s v="DISPOSITIVI PER ODONTOIATRIA"/>
    <m/>
    <s v="Si"/>
    <m/>
    <s v="Convenzione ARCA"/>
    <d v="2018-07-01T00:00:00"/>
    <x v="1"/>
    <m/>
    <n v="43000"/>
    <x v="2"/>
    <x v="1"/>
  </r>
  <r>
    <x v="781"/>
    <x v="14"/>
    <s v="Dispositivi medici"/>
    <x v="176"/>
    <x v="174"/>
    <s v="Q01"/>
    <s v="DISPOSITIVI PER ODONTOIATRIA"/>
    <m/>
    <s v="Si"/>
    <m/>
    <s v="Convenzione ARCA"/>
    <d v="2018-07-01T00:00:00"/>
    <x v="1"/>
    <m/>
    <n v="5000"/>
    <x v="2"/>
    <x v="7"/>
  </r>
  <r>
    <x v="782"/>
    <x v="14"/>
    <s v="Dispositivi medici"/>
    <x v="176"/>
    <x v="174"/>
    <s v="Q01"/>
    <s v="DISPOSITIVI PER ODONTOIATRIA"/>
    <m/>
    <s v="Si"/>
    <m/>
    <s v="Convenzione ARCA"/>
    <d v="2018-07-01T00:00:00"/>
    <x v="1"/>
    <m/>
    <n v="85440"/>
    <x v="2"/>
    <x v="9"/>
  </r>
  <r>
    <x v="783"/>
    <x v="14"/>
    <s v="Dispositivi medici"/>
    <x v="176"/>
    <x v="174"/>
    <s v="Q01"/>
    <s v="DISPOSITIVI PER ODONTOIATRIA"/>
    <m/>
    <s v="Si"/>
    <m/>
    <s v="Convenzione ARCA"/>
    <d v="2018-07-01T00:00:00"/>
    <x v="1"/>
    <m/>
    <n v="60000"/>
    <x v="2"/>
    <x v="4"/>
  </r>
  <r>
    <x v="784"/>
    <x v="14"/>
    <s v="Dispositivi medici"/>
    <x v="176"/>
    <x v="174"/>
    <s v="Q01"/>
    <s v="DISPOSITIVI PER ODONTOIATRIA"/>
    <m/>
    <s v="Si"/>
    <m/>
    <s v="Convenzione ARCA"/>
    <d v="2018-07-01T00:00:00"/>
    <x v="1"/>
    <m/>
    <n v="77000"/>
    <x v="2"/>
    <x v="5"/>
  </r>
  <r>
    <x v="785"/>
    <x v="21"/>
    <s v="Dispositivi medici"/>
    <x v="163"/>
    <x v="161"/>
    <s v="B0480"/>
    <s v="DISPOSITIVI PER AUTOTRASFUSIONE - ACCESSORI"/>
    <m/>
    <s v="No"/>
    <m/>
    <s v="Acquisto"/>
    <s v=""/>
    <x v="2"/>
    <m/>
    <n v="8000"/>
    <x v="5"/>
    <x v="2"/>
  </r>
  <r>
    <x v="786"/>
    <x v="21"/>
    <s v="Dispositivi medici"/>
    <x v="163"/>
    <x v="161"/>
    <s v="B0480"/>
    <s v="DISPOSITIVI PER AUTOTRASFUSIONE - ACCESSORI"/>
    <m/>
    <s v="No"/>
    <m/>
    <s v="Acquisto"/>
    <s v=""/>
    <x v="2"/>
    <m/>
    <n v="56000"/>
    <x v="5"/>
    <x v="15"/>
  </r>
  <r>
    <x v="787"/>
    <x v="21"/>
    <s v="Dispositivi medici"/>
    <x v="163"/>
    <x v="161"/>
    <s v="B0480"/>
    <s v="DISPOSITIVI PER AUTOTRASFUSIONE - ACCESSORI"/>
    <m/>
    <s v="No"/>
    <m/>
    <s v="Acquisto"/>
    <s v=""/>
    <x v="2"/>
    <m/>
    <n v="111500"/>
    <x v="5"/>
    <x v="5"/>
  </r>
  <r>
    <x v="788"/>
    <x v="16"/>
    <s v="Dispositivi medici"/>
    <x v="56"/>
    <x v="56"/>
    <s v="V90"/>
    <s v="DISPOSITIVI NON COMPRESI NELLE CLASSI PRECEDENTI - VARI"/>
    <m/>
    <s v="No"/>
    <m/>
    <s v="Acquisto"/>
    <s v=""/>
    <x v="3"/>
    <m/>
    <n v="53557.21"/>
    <x v="0"/>
    <x v="0"/>
  </r>
  <r>
    <x v="789"/>
    <x v="16"/>
    <s v="Dispositivi medici"/>
    <x v="56"/>
    <x v="56"/>
    <s v="V90"/>
    <s v="DISPOSITIVI NON COMPRESI NELLE CLASSI PRECEDENTI - VARI"/>
    <m/>
    <s v="No"/>
    <m/>
    <s v="Acquisto"/>
    <s v=""/>
    <x v="3"/>
    <m/>
    <n v="30000"/>
    <x v="0"/>
    <x v="7"/>
  </r>
  <r>
    <x v="790"/>
    <x v="16"/>
    <s v="Dispositivi medici"/>
    <x v="56"/>
    <x v="56"/>
    <s v="V90"/>
    <s v="DISPOSITIVI NON COMPRESI NELLE CLASSI PRECEDENTI - VARI"/>
    <m/>
    <s v="No"/>
    <m/>
    <s v="Acquisto"/>
    <s v=""/>
    <x v="3"/>
    <m/>
    <n v="70000"/>
    <x v="0"/>
    <x v="4"/>
  </r>
  <r>
    <x v="791"/>
    <x v="18"/>
    <s v="Dispositivi medici"/>
    <x v="177"/>
    <x v="175"/>
    <s v="C0104"/>
    <s v="DISPOSITIVI PER ANGIOGRAFIA ED EMODINAMICA"/>
    <m/>
    <s v="No"/>
    <m/>
    <s v="Acquisto"/>
    <d v="2018-04-01T00:00:00"/>
    <x v="2"/>
    <m/>
    <n v="650000"/>
    <x v="8"/>
    <x v="9"/>
  </r>
  <r>
    <x v="792"/>
    <x v="18"/>
    <s v="Dispositivi medici"/>
    <x v="177"/>
    <x v="175"/>
    <s v="C0104"/>
    <s v="DISPOSITIVI PER ANGIOGRAFIA ED EMODINAMICA"/>
    <m/>
    <s v="No"/>
    <m/>
    <s v="Acquisto"/>
    <d v="2018-04-01T00:00:00"/>
    <x v="2"/>
    <m/>
    <n v="240000"/>
    <x v="8"/>
    <x v="8"/>
  </r>
  <r>
    <x v="793"/>
    <x v="18"/>
    <s v="Dispositivi medici"/>
    <x v="177"/>
    <x v="175"/>
    <s v="C0104"/>
    <s v="DISPOSITIVI PER ANGIOGRAFIA ED EMODINAMICA"/>
    <m/>
    <s v="No"/>
    <m/>
    <s v="Acquisto"/>
    <d v="2018-04-01T00:00:00"/>
    <x v="2"/>
    <m/>
    <n v="350000"/>
    <x v="8"/>
    <x v="5"/>
  </r>
  <r>
    <x v="794"/>
    <x v="21"/>
    <s v="Dispositivi medici"/>
    <x v="1"/>
    <x v="1"/>
    <s v="J01030203"/>
    <s v="KIT PER ASSISTENZA CIRCOLATORIA PROLUNGATA"/>
    <m/>
    <s v="No"/>
    <m/>
    <s v="Acquisto"/>
    <s v=""/>
    <x v="2"/>
    <m/>
    <n v="99000"/>
    <x v="5"/>
    <x v="0"/>
  </r>
  <r>
    <x v="795"/>
    <x v="21"/>
    <s v="Dispositivi medici"/>
    <x v="1"/>
    <x v="1"/>
    <s v="J01030203"/>
    <s v="KIT PER ASSISTENZA CIRCOLATORIA PROLUNGATA"/>
    <m/>
    <s v="No"/>
    <m/>
    <s v="Acquisto"/>
    <s v=""/>
    <x v="2"/>
    <m/>
    <n v="48500"/>
    <x v="5"/>
    <x v="15"/>
  </r>
  <r>
    <x v="796"/>
    <x v="21"/>
    <s v="Dispositivi medici"/>
    <x v="1"/>
    <x v="1"/>
    <s v="J01030203"/>
    <s v="KIT PER ASSISTENZA CIRCOLATORIA PROLUNGATA"/>
    <m/>
    <s v="No"/>
    <m/>
    <s v="Acquisto"/>
    <s v=""/>
    <x v="2"/>
    <m/>
    <n v="180000"/>
    <x v="5"/>
    <x v="5"/>
  </r>
  <r>
    <x v="797"/>
    <x v="5"/>
    <s v="Dispositivi medici"/>
    <x v="50"/>
    <x v="50"/>
    <s v="K02"/>
    <s v="DISPOSITIVI PER ELETTROCHIRURGIA"/>
    <m/>
    <s v="Si"/>
    <m/>
    <s v="Convenzione ARCA"/>
    <s v=""/>
    <x v="3"/>
    <m/>
    <n v="75000"/>
    <x v="9"/>
    <x v="9"/>
  </r>
  <r>
    <x v="798"/>
    <x v="9"/>
    <s v="Forniture / servizi"/>
    <x v="178"/>
    <x v="176"/>
    <m/>
    <s v="-"/>
    <m/>
    <s v="No"/>
    <m/>
    <s v="Acquisto"/>
    <d v="2017-10-01T00:00:00"/>
    <x v="3"/>
    <m/>
    <n v="178000"/>
    <x v="4"/>
    <x v="4"/>
  </r>
  <r>
    <x v="799"/>
    <x v="6"/>
    <s v="Forniture / servizi"/>
    <x v="63"/>
    <x v="63"/>
    <m/>
    <s v="-"/>
    <m/>
    <s v="No"/>
    <m/>
    <s v="Acquisto"/>
    <d v="2018-04-01T00:00:00"/>
    <x v="2"/>
    <m/>
    <n v="60000"/>
    <x v="3"/>
    <x v="3"/>
  </r>
  <r>
    <x v="800"/>
    <x v="3"/>
    <s v="Dispositivi medici"/>
    <x v="1"/>
    <x v="1"/>
    <s v="C90"/>
    <s v="DISPOSITIVI PER APPARATO CARDIOCIRCOLATORIO - VARI"/>
    <m/>
    <s v="No"/>
    <m/>
    <s v="Acquisto"/>
    <d v="2016-01-01T00:00:00"/>
    <x v="0"/>
    <m/>
    <n v="65000"/>
    <x v="8"/>
    <x v="8"/>
  </r>
  <r>
    <x v="801"/>
    <x v="4"/>
    <s v="Dispositivi medici"/>
    <x v="175"/>
    <x v="173"/>
    <s v="K01"/>
    <s v="DISPOSITIVI PER CHIRURGIA MINI-INVASIVA"/>
    <m/>
    <s v="Si"/>
    <m/>
    <s v="Convenzione ARCA"/>
    <d v="2018-07-01T00:00:00"/>
    <x v="2"/>
    <m/>
    <n v="450000"/>
    <x v="3"/>
    <x v="3"/>
  </r>
  <r>
    <x v="802"/>
    <x v="14"/>
    <s v="Forniture / servizi"/>
    <x v="179"/>
    <x v="177"/>
    <m/>
    <s v="-"/>
    <m/>
    <s v="No"/>
    <m/>
    <s v="Acquisto"/>
    <s v=""/>
    <x v="1"/>
    <m/>
    <n v="20000"/>
    <x v="9"/>
    <x v="9"/>
  </r>
  <r>
    <x v="803"/>
    <x v="14"/>
    <s v="Forniture / servizi"/>
    <x v="179"/>
    <x v="177"/>
    <m/>
    <s v="-"/>
    <m/>
    <s v="No"/>
    <m/>
    <s v="Acquisto"/>
    <s v=""/>
    <x v="1"/>
    <m/>
    <n v="21000"/>
    <x v="9"/>
    <x v="5"/>
  </r>
  <r>
    <x v="804"/>
    <x v="11"/>
    <s v="Dispositivi medici"/>
    <x v="1"/>
    <x v="1"/>
    <s v="S90"/>
    <s v="PRODOTTI PER STERILIZZAZIONE - VARI"/>
    <m/>
    <s v="Si"/>
    <m/>
    <s v="Convenzione ARCA"/>
    <d v="2018-03-01T00:00:00"/>
    <x v="2"/>
    <m/>
    <n v="36000"/>
    <x v="9"/>
    <x v="9"/>
  </r>
  <r>
    <x v="805"/>
    <x v="0"/>
    <s v="Dispositivi medici"/>
    <x v="180"/>
    <x v="178"/>
    <s v="P09"/>
    <s v="PROTESI ORTOPEDICHE E MEZZI PER OSTEOSINTESI E SINTESI TENDINEO-LEGAMENTOSA"/>
    <m/>
    <s v="Si"/>
    <m/>
    <s v="Convenzione ARCA"/>
    <d v="2017-09-01T00:00:00"/>
    <x v="5"/>
    <m/>
    <n v="7600000"/>
    <x v="12"/>
    <x v="11"/>
  </r>
  <r>
    <x v="806"/>
    <x v="10"/>
    <s v="Dispositivi medici"/>
    <x v="77"/>
    <x v="77"/>
    <s v="S01"/>
    <s v="MATERIALI PER IL CONFEZIONAMENTO IN STERILIZZAZIONE"/>
    <m/>
    <s v="No"/>
    <m/>
    <s v="Acquisto"/>
    <s v=""/>
    <x v="3"/>
    <m/>
    <n v="10000"/>
    <x v="9"/>
    <x v="0"/>
  </r>
  <r>
    <x v="807"/>
    <x v="10"/>
    <s v="Dispositivi medici"/>
    <x v="77"/>
    <x v="77"/>
    <s v="S01"/>
    <s v="MATERIALI PER IL CONFEZIONAMENTO IN STERILIZZAZIONE"/>
    <m/>
    <s v="No"/>
    <m/>
    <s v="Acquisto"/>
    <s v=""/>
    <x v="3"/>
    <m/>
    <n v="3700"/>
    <x v="9"/>
    <x v="9"/>
  </r>
  <r>
    <x v="808"/>
    <x v="10"/>
    <s v="Dispositivi medici"/>
    <x v="77"/>
    <x v="77"/>
    <s v="S01"/>
    <s v="MATERIALI PER IL CONFEZIONAMENTO IN STERILIZZAZIONE"/>
    <m/>
    <s v="No"/>
    <m/>
    <s v="Acquisto"/>
    <s v=""/>
    <x v="3"/>
    <m/>
    <n v="6000"/>
    <x v="9"/>
    <x v="8"/>
  </r>
  <r>
    <x v="809"/>
    <x v="10"/>
    <s v="Dispositivi medici"/>
    <x v="77"/>
    <x v="77"/>
    <s v="S01"/>
    <s v="MATERIALI PER IL CONFEZIONAMENTO IN STERILIZZAZIONE"/>
    <m/>
    <s v="No"/>
    <m/>
    <s v="Acquisto"/>
    <s v=""/>
    <x v="3"/>
    <m/>
    <n v="5000"/>
    <x v="9"/>
    <x v="5"/>
  </r>
  <r>
    <x v="810"/>
    <x v="0"/>
    <s v="Dispositivi medici"/>
    <x v="151"/>
    <x v="149"/>
    <s v="M04"/>
    <s v="MEDICAZIONI SPECIALI"/>
    <m/>
    <s v="No"/>
    <m/>
    <s v="Convenzione ARCA"/>
    <d v="2017-08-01T00:00:00"/>
    <x v="2"/>
    <m/>
    <n v="85819"/>
    <x v="2"/>
    <x v="2"/>
  </r>
  <r>
    <x v="811"/>
    <x v="0"/>
    <s v="Dispositivi medici"/>
    <x v="1"/>
    <x v="1"/>
    <s v="M04"/>
    <s v="MEDICAZIONI SPECIALI"/>
    <m/>
    <s v="Si"/>
    <m/>
    <s v="Convenzione ARCA"/>
    <d v="2017-08-01T00:00:00"/>
    <x v="1"/>
    <m/>
    <n v="155000"/>
    <x v="11"/>
    <x v="15"/>
  </r>
  <r>
    <x v="812"/>
    <x v="9"/>
    <s v="Dispositivi medici"/>
    <x v="151"/>
    <x v="149"/>
    <s v="M04"/>
    <s v="MEDICAZIONI SPECIALI"/>
    <m/>
    <s v="Si"/>
    <m/>
    <s v="Convenzione ARCA"/>
    <d v="2017-06-01T00:00:00"/>
    <x v="2"/>
    <m/>
    <n v="24720"/>
    <x v="1"/>
    <x v="1"/>
  </r>
  <r>
    <x v="813"/>
    <x v="8"/>
    <s v="Dispositivi medici"/>
    <x v="151"/>
    <x v="149"/>
    <s v="M04"/>
    <s v="MEDICAZIONI SPECIALI"/>
    <m/>
    <s v="Si"/>
    <m/>
    <s v="Convenzione ARCA"/>
    <d v="2016-11-01T00:00:00"/>
    <x v="2"/>
    <m/>
    <n v="481399.54"/>
    <x v="1"/>
    <x v="1"/>
  </r>
  <r>
    <x v="814"/>
    <x v="8"/>
    <s v="Dispositivi medici"/>
    <x v="1"/>
    <x v="1"/>
    <s v="M04"/>
    <s v="MEDICAZIONI SPECIALI"/>
    <m/>
    <s v="Si"/>
    <m/>
    <s v="Convenzione ARCA"/>
    <d v="2016-10-01T00:00:00"/>
    <x v="2"/>
    <m/>
    <n v="25000"/>
    <x v="8"/>
    <x v="8"/>
  </r>
  <r>
    <x v="815"/>
    <x v="5"/>
    <s v="Dispositivi medici"/>
    <x v="1"/>
    <x v="1"/>
    <s v="M90"/>
    <s v="DISPOSITIVI PER MEDICAZIONE - VARI"/>
    <m/>
    <s v="Si"/>
    <m/>
    <s v="Convenzione ARCA"/>
    <d v="2016-12-01T00:00:00"/>
    <x v="3"/>
    <m/>
    <n v="35400"/>
    <x v="5"/>
    <x v="5"/>
  </r>
  <r>
    <x v="816"/>
    <x v="5"/>
    <s v="Dispositivi medici"/>
    <x v="175"/>
    <x v="173"/>
    <s v="Z12130503"/>
    <s v="TRAPANI ORTOPEDICI"/>
    <m/>
    <s v="No"/>
    <m/>
    <s v="Acquisto"/>
    <d v="2016-12-01T00:00:00"/>
    <x v="0"/>
    <m/>
    <n v="72000"/>
    <x v="8"/>
    <x v="8"/>
  </r>
  <r>
    <x v="817"/>
    <x v="9"/>
    <s v="Dispositivi medici"/>
    <x v="1"/>
    <x v="1"/>
    <s v="J0101"/>
    <s v="PACE MAKER "/>
    <m/>
    <s v="Si"/>
    <m/>
    <s v="Convenzione ARCA"/>
    <d v="2017-10-01T00:00:00"/>
    <x v="2"/>
    <m/>
    <n v="2500000"/>
    <x v="11"/>
    <x v="15"/>
  </r>
  <r>
    <x v="818"/>
    <x v="9"/>
    <s v="Dispositivi medici"/>
    <x v="181"/>
    <x v="179"/>
    <s v="J01"/>
    <s v="DISPOSITIVI PER FUNZIONALITA' CARDIACA"/>
    <m/>
    <s v="Si"/>
    <m/>
    <s v="Convenzione ARCA"/>
    <d v="2017-12-01T00:00:00"/>
    <x v="3"/>
    <m/>
    <n v="1300000"/>
    <x v="9"/>
    <x v="9"/>
  </r>
  <r>
    <x v="819"/>
    <x v="0"/>
    <s v="Dispositivi medici"/>
    <x v="1"/>
    <x v="1"/>
    <s v="J99"/>
    <s v="DISPOSITIVI IMPIANTABILI ATTIVI - ALTRI"/>
    <m/>
    <s v="Si"/>
    <m/>
    <s v="Convenzione ARCA"/>
    <d v="2018-03-01T00:00:00"/>
    <x v="3"/>
    <m/>
    <n v="344750"/>
    <x v="5"/>
    <x v="5"/>
  </r>
  <r>
    <x v="820"/>
    <x v="17"/>
    <s v="Dispositivi medici"/>
    <x v="1"/>
    <x v="1"/>
    <s v="C019014"/>
    <s v="CATETERI PER VALVULOPLASTICA"/>
    <m/>
    <s v="No"/>
    <m/>
    <s v="Acquisto"/>
    <s v=""/>
    <x v="2"/>
    <m/>
    <n v="71500"/>
    <x v="1"/>
    <x v="1"/>
  </r>
  <r>
    <x v="821"/>
    <x v="17"/>
    <s v="Dispositivi medici"/>
    <x v="1"/>
    <x v="1"/>
    <s v="C019014"/>
    <s v="CATETERI PER VALVULOPLASTICA"/>
    <m/>
    <s v="No"/>
    <m/>
    <s v="Acquisto"/>
    <s v=""/>
    <x v="2"/>
    <m/>
    <n v="19000"/>
    <x v="1"/>
    <x v="9"/>
  </r>
  <r>
    <x v="822"/>
    <x v="17"/>
    <s v="Dispositivi medici"/>
    <x v="1"/>
    <x v="1"/>
    <s v="C019014"/>
    <s v="CATETERI PER VALVULOPLASTICA"/>
    <m/>
    <s v="No"/>
    <m/>
    <s v="Acquisto"/>
    <s v=""/>
    <x v="2"/>
    <m/>
    <n v="33250"/>
    <x v="1"/>
    <x v="17"/>
  </r>
  <r>
    <x v="823"/>
    <x v="9"/>
    <s v="Dispositivi medici"/>
    <x v="122"/>
    <x v="120"/>
    <s v="W01"/>
    <s v="REAGENTI DIAGNOSTICI"/>
    <m/>
    <s v="No"/>
    <m/>
    <s v="Acquisto"/>
    <d v="2017-12-01T00:00:00"/>
    <x v="5"/>
    <m/>
    <n v="11860"/>
    <x v="1"/>
    <x v="1"/>
  </r>
  <r>
    <x v="824"/>
    <x v="0"/>
    <s v="Forniture / servizi"/>
    <x v="1"/>
    <x v="1"/>
    <m/>
    <s v="-"/>
    <m/>
    <s v="No"/>
    <m/>
    <s v="Acquisto"/>
    <d v="2017-08-01T00:00:00"/>
    <x v="3"/>
    <m/>
    <n v="1965.52"/>
    <x v="4"/>
    <x v="4"/>
  </r>
  <r>
    <x v="825"/>
    <x v="2"/>
    <s v="Dispositivi medici"/>
    <x v="182"/>
    <x v="180"/>
    <s v="C01"/>
    <s v="DISPOSITIVI PER SISTEMA ARTERO-VENOSO"/>
    <m/>
    <s v="No"/>
    <m/>
    <s v="Acquisto"/>
    <s v=""/>
    <x v="2"/>
    <m/>
    <n v="140000"/>
    <x v="3"/>
    <x v="3"/>
  </r>
  <r>
    <x v="826"/>
    <x v="5"/>
    <s v="Forniture / servizi"/>
    <x v="183"/>
    <x v="181"/>
    <m/>
    <s v="-"/>
    <m/>
    <s v="No"/>
    <m/>
    <s v="Acquisto"/>
    <d v="2016-12-01T00:00:00"/>
    <x v="0"/>
    <m/>
    <n v="1000"/>
    <x v="4"/>
    <x v="4"/>
  </r>
  <r>
    <x v="827"/>
    <x v="4"/>
    <s v="Dispositivi medici"/>
    <x v="1"/>
    <x v="1"/>
    <s v="W050302"/>
    <s v="PIPETTE E PUNTALI"/>
    <m/>
    <s v="No"/>
    <m/>
    <s v="Acquisto"/>
    <d v="2018-08-01T00:00:00"/>
    <x v="2"/>
    <m/>
    <n v="26000"/>
    <x v="11"/>
    <x v="15"/>
  </r>
  <r>
    <x v="828"/>
    <x v="9"/>
    <s v="Dispositivi medici"/>
    <x v="147"/>
    <x v="145"/>
    <s v="A05"/>
    <s v="SISTEMI MECCANICI DI INFUSIONE MONOUSO"/>
    <m/>
    <s v="Si"/>
    <m/>
    <s v="Convenzione ARCA"/>
    <s v=""/>
    <x v="2"/>
    <m/>
    <n v="85700"/>
    <x v="3"/>
    <x v="3"/>
  </r>
  <r>
    <x v="829"/>
    <x v="2"/>
    <s v="Dispositivi medici"/>
    <x v="184"/>
    <x v="182"/>
    <s v="A0301"/>
    <s v="DEFLUSSORI"/>
    <m/>
    <s v="No"/>
    <m/>
    <s v="Acquisto"/>
    <d v="2017-12-01T00:00:00"/>
    <x v="3"/>
    <m/>
    <n v="16000"/>
    <x v="8"/>
    <x v="8"/>
  </r>
  <r>
    <x v="830"/>
    <x v="0"/>
    <s v="Dispositivi medici"/>
    <x v="184"/>
    <x v="182"/>
    <s v="Z12030301"/>
    <s v="POMPE D'INFUSIONE"/>
    <m/>
    <s v="Si"/>
    <m/>
    <s v="Convenzione ARCA"/>
    <d v="2017-06-01T00:00:00"/>
    <x v="5"/>
    <m/>
    <n v="50000"/>
    <x v="8"/>
    <x v="8"/>
  </r>
  <r>
    <x v="831"/>
    <x v="11"/>
    <s v="Dispositivi medici"/>
    <x v="1"/>
    <x v="1"/>
    <s v="W0503"/>
    <s v="DISPOSITIVI PER ANALISI DI CAMPIONI (escluso i prodotti per uso generico di laboratorio)"/>
    <m/>
    <s v="No"/>
    <m/>
    <s v="Acquisto"/>
    <d v="2018-02-01T00:00:00"/>
    <x v="2"/>
    <m/>
    <n v="80000"/>
    <x v="8"/>
    <x v="8"/>
  </r>
  <r>
    <x v="832"/>
    <x v="2"/>
    <s v="Dispositivi medici"/>
    <x v="60"/>
    <x v="60"/>
    <s v="W01"/>
    <s v="REAGENTI DIAGNOSTICI"/>
    <m/>
    <s v="No"/>
    <m/>
    <s v="Acquisto"/>
    <d v="2017-12-01T00:00:00"/>
    <x v="5"/>
    <m/>
    <n v="19000"/>
    <x v="11"/>
    <x v="15"/>
  </r>
  <r>
    <x v="833"/>
    <x v="8"/>
    <s v="Forniture / servizi"/>
    <x v="58"/>
    <x v="58"/>
    <m/>
    <s v="-"/>
    <m/>
    <s v="Si"/>
    <m/>
    <s v="Convenzione ARCA"/>
    <d v="2016-12-01T00:00:00"/>
    <x v="2"/>
    <m/>
    <n v="300000"/>
    <x v="8"/>
    <x v="8"/>
  </r>
  <r>
    <x v="834"/>
    <x v="13"/>
    <s v="Dispositivi medici"/>
    <x v="175"/>
    <x v="173"/>
    <s v="K02"/>
    <s v="DISPOSITIVI PER ELETTROCHIRURGIA"/>
    <m/>
    <s v="No"/>
    <m/>
    <s v="Acquisto"/>
    <d v="2016-12-01T00:00:00"/>
    <x v="3"/>
    <m/>
    <n v="50000"/>
    <x v="8"/>
    <x v="9"/>
  </r>
  <r>
    <x v="835"/>
    <x v="13"/>
    <s v="Dispositivi medici"/>
    <x v="175"/>
    <x v="173"/>
    <s v="K02"/>
    <s v="DISPOSITIVI PER ELETTROCHIRURGIA"/>
    <m/>
    <s v="No"/>
    <m/>
    <s v="Acquisto"/>
    <d v="2016-12-01T00:00:00"/>
    <x v="3"/>
    <m/>
    <n v="50000"/>
    <x v="8"/>
    <x v="8"/>
  </r>
  <r>
    <x v="836"/>
    <x v="13"/>
    <s v="Dispositivi medici"/>
    <x v="175"/>
    <x v="173"/>
    <s v="K02"/>
    <s v="DISPOSITIVI PER ELETTROCHIRURGIA"/>
    <m/>
    <s v="No"/>
    <m/>
    <s v="Acquisto"/>
    <d v="2016-12-01T00:00:00"/>
    <x v="3"/>
    <m/>
    <n v="300000"/>
    <x v="8"/>
    <x v="5"/>
  </r>
  <r>
    <x v="837"/>
    <x v="9"/>
    <s v="Forniture / servizi"/>
    <x v="185"/>
    <x v="183"/>
    <m/>
    <s v="-"/>
    <m/>
    <s v="No"/>
    <m/>
    <s v="Acquisto"/>
    <d v="2017-04-01T00:00:00"/>
    <x v="3"/>
    <m/>
    <n v="17000"/>
    <x v="8"/>
    <x v="8"/>
  </r>
  <r>
    <x v="838"/>
    <x v="0"/>
    <s v="Dispositivi medici"/>
    <x v="137"/>
    <x v="135"/>
    <s v="P070401"/>
    <s v="ENDOPROTESI VASCOLARI"/>
    <m/>
    <s v="Si"/>
    <m/>
    <s v="Convenzione ARCA"/>
    <d v="2017-07-01T00:00:00"/>
    <x v="1"/>
    <m/>
    <n v="1294053"/>
    <x v="1"/>
    <x v="1"/>
  </r>
  <r>
    <x v="839"/>
    <x v="4"/>
    <s v="Dispositivi medici"/>
    <x v="186"/>
    <x v="184"/>
    <s v="P06"/>
    <s v="PROTESI MAMMARIE"/>
    <m/>
    <s v="Si"/>
    <m/>
    <s v="Convenzione ARCA"/>
    <d v="2018-10-01T00:00:00"/>
    <x v="2"/>
    <m/>
    <n v="139000"/>
    <x v="1"/>
    <x v="1"/>
  </r>
  <r>
    <x v="840"/>
    <x v="2"/>
    <s v="Dispositivi medici"/>
    <x v="137"/>
    <x v="135"/>
    <s v="P0701"/>
    <s v="PROTESI VASCOLARI"/>
    <m/>
    <s v="Si"/>
    <m/>
    <s v="Convenzione ARCA"/>
    <d v="2017-11-01T00:00:00"/>
    <x v="2"/>
    <m/>
    <n v="60000"/>
    <x v="8"/>
    <x v="8"/>
  </r>
  <r>
    <x v="841"/>
    <x v="4"/>
    <s v="Forniture / servizi"/>
    <x v="43"/>
    <x v="43"/>
    <m/>
    <s v="-"/>
    <m/>
    <s v="No"/>
    <m/>
    <s v="Acquisto"/>
    <d v="2018-07-01T00:00:00"/>
    <x v="2"/>
    <m/>
    <n v="5500"/>
    <x v="5"/>
    <x v="5"/>
  </r>
  <r>
    <x v="842"/>
    <x v="10"/>
    <s v="Dispositivi medici"/>
    <x v="60"/>
    <x v="60"/>
    <s v="W05"/>
    <s v="DISPOSITIVI IVD CONSUMABILI DI USO GENERALE"/>
    <m/>
    <s v="No"/>
    <m/>
    <s v="Acquisto"/>
    <s v=""/>
    <x v="2"/>
    <m/>
    <n v="94000"/>
    <x v="3"/>
    <x v="15"/>
  </r>
  <r>
    <x v="843"/>
    <x v="10"/>
    <s v="Dispositivi medici"/>
    <x v="60"/>
    <x v="60"/>
    <s v="W05"/>
    <s v="DISPOSITIVI IVD CONSUMABILI DI USO GENERALE"/>
    <m/>
    <s v="No"/>
    <m/>
    <s v="Acquisto"/>
    <s v=""/>
    <x v="2"/>
    <m/>
    <n v="223000"/>
    <x v="3"/>
    <x v="3"/>
  </r>
  <r>
    <x v="844"/>
    <x v="5"/>
    <s v="Dispositivi medici"/>
    <x v="60"/>
    <x v="60"/>
    <s v="W01040499"/>
    <s v="REAGENTI PER VIROLOGIA ( MICROBIOLOGIA) - ALTRI"/>
    <m/>
    <s v="No"/>
    <m/>
    <s v="Acquisto"/>
    <d v="2016-12-01T00:00:00"/>
    <x v="1"/>
    <m/>
    <n v="60000"/>
    <x v="8"/>
    <x v="8"/>
  </r>
  <r>
    <x v="845"/>
    <x v="5"/>
    <s v="Dispositivi medici"/>
    <x v="122"/>
    <x v="120"/>
    <s v="W01"/>
    <s v="REAGENTI DIAGNOSTICI"/>
    <m/>
    <s v="No"/>
    <m/>
    <s v="Acquisto"/>
    <d v="2016-10-01T00:00:00"/>
    <x v="2"/>
    <m/>
    <n v="8000"/>
    <x v="5"/>
    <x v="5"/>
  </r>
  <r>
    <x v="846"/>
    <x v="0"/>
    <s v="Dispositivi medici"/>
    <x v="122"/>
    <x v="120"/>
    <s v="W01"/>
    <s v="REAGENTI DIAGNOSTICI"/>
    <m/>
    <s v="No"/>
    <m/>
    <s v="Acquisto"/>
    <s v=""/>
    <x v="2"/>
    <m/>
    <n v="210000"/>
    <x v="5"/>
    <x v="5"/>
  </r>
  <r>
    <x v="847"/>
    <x v="0"/>
    <s v="Dispositivi medici"/>
    <x v="122"/>
    <x v="120"/>
    <s v="W01"/>
    <s v="REAGENTI DIAGNOSTICI"/>
    <m/>
    <s v="No"/>
    <m/>
    <s v="Acquisto"/>
    <s v=""/>
    <x v="5"/>
    <m/>
    <n v="95000"/>
    <x v="5"/>
    <x v="5"/>
  </r>
  <r>
    <x v="848"/>
    <x v="0"/>
    <s v="Dispositivi medici"/>
    <x v="122"/>
    <x v="120"/>
    <s v="W01"/>
    <s v="REAGENTI DIAGNOSTICI"/>
    <m/>
    <s v="No"/>
    <m/>
    <s v="Acquisto"/>
    <s v=""/>
    <x v="2"/>
    <m/>
    <n v="70000"/>
    <x v="5"/>
    <x v="5"/>
  </r>
  <r>
    <x v="849"/>
    <x v="0"/>
    <s v="Dispositivi medici"/>
    <x v="122"/>
    <x v="120"/>
    <s v="W01"/>
    <s v="REAGENTI DIAGNOSTICI"/>
    <m/>
    <s v="No"/>
    <m/>
    <s v="Acquisto"/>
    <s v=""/>
    <x v="5"/>
    <m/>
    <n v="200000"/>
    <x v="5"/>
    <x v="5"/>
  </r>
  <r>
    <x v="850"/>
    <x v="9"/>
    <s v="Dispositivi medici"/>
    <x v="156"/>
    <x v="154"/>
    <s v="W01"/>
    <s v="REAGENTI DIAGNOSTICI"/>
    <m/>
    <s v="No"/>
    <m/>
    <s v="Acquisto"/>
    <d v="2017-09-01T00:00:00"/>
    <x v="5"/>
    <m/>
    <n v="10400"/>
    <x v="1"/>
    <x v="1"/>
  </r>
  <r>
    <x v="851"/>
    <x v="9"/>
    <s v="Dispositivi medici"/>
    <x v="60"/>
    <x v="60"/>
    <s v="W01"/>
    <s v="REAGENTI DIAGNOSTICI"/>
    <m/>
    <s v="No"/>
    <m/>
    <s v="Acquisto"/>
    <d v="2017-11-01T00:00:00"/>
    <x v="2"/>
    <m/>
    <n v="41000"/>
    <x v="8"/>
    <x v="8"/>
  </r>
  <r>
    <x v="852"/>
    <x v="0"/>
    <s v="Dispositivi medici"/>
    <x v="122"/>
    <x v="120"/>
    <s v="W01"/>
    <s v="REAGENTI DIAGNOSTICI"/>
    <m/>
    <s v="No"/>
    <m/>
    <s v="Noleggio"/>
    <d v="2017-03-01T00:00:00"/>
    <x v="3"/>
    <m/>
    <n v="78000"/>
    <x v="11"/>
    <x v="15"/>
  </r>
  <r>
    <x v="853"/>
    <x v="0"/>
    <s v="Dispositivi medici"/>
    <x v="122"/>
    <x v="120"/>
    <s v="W01"/>
    <s v="REAGENTI DIAGNOSTICI"/>
    <m/>
    <s v="No"/>
    <m/>
    <s v="Noleggio"/>
    <d v="2017-03-01T00:00:00"/>
    <x v="3"/>
    <m/>
    <n v="73200"/>
    <x v="11"/>
    <x v="15"/>
  </r>
  <r>
    <x v="854"/>
    <x v="8"/>
    <s v="Dispositivi medici"/>
    <x v="187"/>
    <x v="185"/>
    <s v="A99"/>
    <s v="DISPOSITIVI DA SOMMINISTRAZIONE, PRELIEVO E RACCOLTA - ALTRI"/>
    <m/>
    <s v="Si"/>
    <m/>
    <s v="Convenzione ARCA"/>
    <d v="2016-09-01T00:00:00"/>
    <x v="3"/>
    <m/>
    <n v="109438.2"/>
    <x v="1"/>
    <x v="1"/>
  </r>
  <r>
    <x v="855"/>
    <x v="5"/>
    <s v="Dispositivi medici"/>
    <x v="1"/>
    <x v="1"/>
    <s v="A02"/>
    <s v="SIRINGHE"/>
    <m/>
    <s v="Si"/>
    <m/>
    <s v="Convenzione ARCA"/>
    <d v="2016-12-01T00:00:00"/>
    <x v="3"/>
    <m/>
    <n v="9100"/>
    <x v="5"/>
    <x v="5"/>
  </r>
  <r>
    <x v="856"/>
    <x v="5"/>
    <s v="Dispositivi medici"/>
    <x v="1"/>
    <x v="1"/>
    <s v="A01"/>
    <s v="AGHI"/>
    <m/>
    <s v="Si"/>
    <m/>
    <s v="Convenzione ARCA"/>
    <d v="2016-10-01T00:00:00"/>
    <x v="3"/>
    <m/>
    <n v="48300"/>
    <x v="5"/>
    <x v="5"/>
  </r>
  <r>
    <x v="857"/>
    <x v="0"/>
    <s v="Dispositivi medici"/>
    <x v="60"/>
    <x v="60"/>
    <s v="W01"/>
    <s v="REAGENTI DIAGNOSTICI"/>
    <m/>
    <s v="No"/>
    <m/>
    <s v="Acquisto"/>
    <d v="2017-05-01T00:00:00"/>
    <x v="5"/>
    <m/>
    <n v="100000"/>
    <x v="8"/>
    <x v="8"/>
  </r>
  <r>
    <x v="858"/>
    <x v="10"/>
    <s v="Dispositivi medici"/>
    <x v="1"/>
    <x v="1"/>
    <s v="Z120110"/>
    <s v="STRUMENTAZIONE PER LASER-CHIRURGIA"/>
    <m/>
    <s v="No"/>
    <m/>
    <s v="Acquisto"/>
    <s v=""/>
    <x v="0"/>
    <m/>
    <n v="20000"/>
    <x v="8"/>
    <x v="8"/>
  </r>
  <r>
    <x v="859"/>
    <x v="10"/>
    <s v="Dispositivi medici"/>
    <x v="1"/>
    <x v="1"/>
    <s v="Z120110"/>
    <s v="STRUMENTAZIONE PER LASER-CHIRURGIA"/>
    <m/>
    <s v="No"/>
    <m/>
    <s v="Acquisto"/>
    <s v=""/>
    <x v="0"/>
    <m/>
    <n v="25000"/>
    <x v="8"/>
    <x v="22"/>
  </r>
  <r>
    <x v="860"/>
    <x v="7"/>
    <s v="Dispositivi medici"/>
    <x v="188"/>
    <x v="186"/>
    <s v="P0703"/>
    <s v="VALVOLE CARDIACHE"/>
    <m/>
    <s v="No"/>
    <m/>
    <s v="Acquisto"/>
    <d v="2016-12-01T00:00:00"/>
    <x v="3"/>
    <m/>
    <n v="100000"/>
    <x v="11"/>
    <x v="15"/>
  </r>
  <r>
    <x v="861"/>
    <x v="6"/>
    <s v="Dispositivi medici"/>
    <x v="145"/>
    <x v="143"/>
    <s v="F01"/>
    <s v="FILTRI PER DIALISI"/>
    <m/>
    <s v="Si"/>
    <m/>
    <s v="Convenzione ARCA"/>
    <d v="2018-12-01T00:00:00"/>
    <x v="1"/>
    <m/>
    <n v="1300000"/>
    <x v="8"/>
    <x v="8"/>
  </r>
  <r>
    <x v="862"/>
    <x v="5"/>
    <s v="Dispositivi medici"/>
    <x v="189"/>
    <x v="187"/>
    <s v="P0912"/>
    <s v="MEZZI PER OSTEOSINTESI E SINTESI TENDINEO-LEGAMENTOSA"/>
    <m/>
    <s v="Si"/>
    <m/>
    <s v="Convenzione ARCA"/>
    <d v="2017-01-01T00:00:00"/>
    <x v="1"/>
    <m/>
    <n v="200000"/>
    <x v="8"/>
    <x v="8"/>
  </r>
  <r>
    <x v="863"/>
    <x v="18"/>
    <s v="Dispositivi medici"/>
    <x v="1"/>
    <x v="1"/>
    <s v="Z1399"/>
    <s v="MATERIALI DI CONSUMO NON SPECIFICI PER STRUMENTAZIONE DIAGNOSTICA - ALTRI"/>
    <m/>
    <s v="No"/>
    <m/>
    <s v="Acquisto"/>
    <d v="2018-05-01T00:00:00"/>
    <x v="2"/>
    <m/>
    <n v="110000"/>
    <x v="5"/>
    <x v="2"/>
  </r>
  <r>
    <x v="864"/>
    <x v="18"/>
    <s v="Dispositivi medici"/>
    <x v="1"/>
    <x v="1"/>
    <s v="Z1399"/>
    <s v="MATERIALI DI CONSUMO NON SPECIFICI PER STRUMENTAZIONE DIAGNOSTICA - ALTRI"/>
    <m/>
    <s v="No"/>
    <m/>
    <s v="Acquisto"/>
    <d v="2018-05-01T00:00:00"/>
    <x v="2"/>
    <m/>
    <n v="102000"/>
    <x v="5"/>
    <x v="5"/>
  </r>
  <r>
    <x v="865"/>
    <x v="9"/>
    <s v="Dispositivi medici"/>
    <x v="1"/>
    <x v="1"/>
    <s v="C020104"/>
    <s v="ELETTROCATETERI MULTIPOLARI PER ARITMOLOGIA"/>
    <m/>
    <s v="Si"/>
    <m/>
    <s v="Convenzione ARCA"/>
    <s v=""/>
    <x v="2"/>
    <m/>
    <n v="150000"/>
    <x v="7"/>
    <x v="7"/>
  </r>
  <r>
    <x v="866"/>
    <x v="5"/>
    <s v="Dispositivi medici"/>
    <x v="190"/>
    <x v="188"/>
    <s v="F9001"/>
    <s v="DISPOSITIVI PER DIALISI PERITONEALE (non compresi in altri gruppi)"/>
    <m/>
    <s v="Si"/>
    <m/>
    <s v="Convenzione ARCA"/>
    <d v="2017-04-01T00:00:00"/>
    <x v="1"/>
    <m/>
    <n v="724925"/>
    <x v="1"/>
    <x v="1"/>
  </r>
  <r>
    <x v="867"/>
    <x v="5"/>
    <s v="Dispositivi medici"/>
    <x v="1"/>
    <x v="1"/>
    <s v="W02"/>
    <s v="STRUMENTAZIONE IVD"/>
    <m/>
    <s v="No"/>
    <m/>
    <s v="Noleggio"/>
    <d v="2016-10-01T00:00:00"/>
    <x v="1"/>
    <m/>
    <n v="58000"/>
    <x v="8"/>
    <x v="8"/>
  </r>
  <r>
    <x v="868"/>
    <x v="4"/>
    <s v="Forniture / servizi"/>
    <x v="191"/>
    <x v="189"/>
    <m/>
    <s v="-"/>
    <m/>
    <s v="No"/>
    <m/>
    <s v="Acquisto"/>
    <s v=""/>
    <x v="0"/>
    <m/>
    <n v="41000"/>
    <x v="3"/>
    <x v="3"/>
  </r>
  <r>
    <x v="869"/>
    <x v="7"/>
    <s v="Farmaci"/>
    <x v="192"/>
    <x v="190"/>
    <s v="B05B"/>
    <s v="SOLUZIONI ENDOVENA"/>
    <m/>
    <s v="Si"/>
    <m/>
    <s v="Convenzione ARCA"/>
    <s v=""/>
    <x v="3"/>
    <m/>
    <n v="80000"/>
    <x v="9"/>
    <x v="9"/>
  </r>
  <r>
    <x v="870"/>
    <x v="3"/>
    <s v="Farmaci"/>
    <x v="192"/>
    <x v="190"/>
    <s v="B05X"/>
    <s v="SOLUZIONI ENDOVENA ADDITIVE"/>
    <m/>
    <s v="Si"/>
    <m/>
    <s v="Convenzione ARCA"/>
    <d v="2016-05-01T00:00:00"/>
    <x v="2"/>
    <m/>
    <n v="153857"/>
    <x v="1"/>
    <x v="1"/>
  </r>
  <r>
    <x v="871"/>
    <x v="11"/>
    <s v="Dispositivi medici"/>
    <x v="193"/>
    <x v="191"/>
    <s v="D04"/>
    <s v=" IODODERIVATI"/>
    <m/>
    <s v="No"/>
    <m/>
    <s v="Acquisto"/>
    <d v="2017-12-01T00:00:00"/>
    <x v="2"/>
    <m/>
    <n v="10000"/>
    <x v="2"/>
    <x v="2"/>
  </r>
  <r>
    <x v="872"/>
    <x v="0"/>
    <s v="Farmaci"/>
    <x v="43"/>
    <x v="43"/>
    <s v="A01AB14"/>
    <s v="BENZOXONIUM CHLORIDE "/>
    <m/>
    <s v="Si"/>
    <m/>
    <s v="Convenzione ARCA"/>
    <d v="2017-07-01T00:00:00"/>
    <x v="3"/>
    <m/>
    <n v="4100000"/>
    <x v="7"/>
    <x v="7"/>
  </r>
  <r>
    <x v="873"/>
    <x v="11"/>
    <s v="Dispositivi medici"/>
    <x v="2"/>
    <x v="2"/>
    <s v="U089007"/>
    <s v="SPIRALI E DIAFRAMMI"/>
    <m/>
    <s v="No"/>
    <m/>
    <s v="Acquisto"/>
    <d v="2018-07-01T00:00:00"/>
    <x v="2"/>
    <m/>
    <n v="5299.68"/>
    <x v="4"/>
    <x v="4"/>
  </r>
  <r>
    <x v="874"/>
    <x v="6"/>
    <s v="Farmaci"/>
    <x v="2"/>
    <x v="2"/>
    <s v="G03AC03"/>
    <s v="LEVONORGESTREL "/>
    <m/>
    <s v="No"/>
    <m/>
    <s v="Acquisto"/>
    <d v="2018-07-01T00:00:00"/>
    <x v="2"/>
    <m/>
    <n v="6034.93"/>
    <x v="4"/>
    <x v="4"/>
  </r>
  <r>
    <x v="875"/>
    <x v="5"/>
    <s v="Dispositivi medici"/>
    <x v="1"/>
    <x v="1"/>
    <s v="V90"/>
    <s v="DISPOSITIVI NON COMPRESI NELLE CLASSI PRECEDENTI - VARI"/>
    <m/>
    <s v="Si"/>
    <m/>
    <s v="Convenzione ARCA"/>
    <d v="2016-12-01T00:00:00"/>
    <x v="3"/>
    <m/>
    <n v="5500"/>
    <x v="5"/>
    <x v="5"/>
  </r>
  <r>
    <x v="876"/>
    <x v="11"/>
    <s v="Dispositivi medici"/>
    <x v="1"/>
    <x v="1"/>
    <s v="U9099"/>
    <s v="DISPOSITIVI PER APPARATO UROGENITALE - ALTRI"/>
    <m/>
    <s v="Si"/>
    <m/>
    <s v="Convenzione ARCA"/>
    <d v="2017-12-01T00:00:00"/>
    <x v="3"/>
    <m/>
    <n v="1850"/>
    <x v="5"/>
    <x v="5"/>
  </r>
  <r>
    <x v="877"/>
    <x v="9"/>
    <s v="Dispositivi medici"/>
    <x v="122"/>
    <x v="120"/>
    <s v="W01"/>
    <s v="REAGENTI DIAGNOSTICI"/>
    <m/>
    <s v="No"/>
    <m/>
    <s v="Acquisto"/>
    <d v="2017-09-01T00:00:00"/>
    <x v="5"/>
    <m/>
    <n v="152800"/>
    <x v="1"/>
    <x v="1"/>
  </r>
  <r>
    <x v="878"/>
    <x v="4"/>
    <s v="Forniture / servizi"/>
    <x v="194"/>
    <x v="192"/>
    <m/>
    <s v="-"/>
    <m/>
    <s v="No"/>
    <m/>
    <s v="Acquisto"/>
    <d v="2018-07-01T00:00:00"/>
    <x v="2"/>
    <m/>
    <n v="20000"/>
    <x v="8"/>
    <x v="8"/>
  </r>
  <r>
    <x v="879"/>
    <x v="6"/>
    <s v="Dispositivi medici"/>
    <x v="133"/>
    <x v="131"/>
    <s v="H02"/>
    <s v="SUTURATRICI MECCANICHE"/>
    <m/>
    <s v="Si"/>
    <m/>
    <s v="Convenzione ARCA"/>
    <d v="2018-03-01T00:00:00"/>
    <x v="2"/>
    <m/>
    <n v="480000"/>
    <x v="9"/>
    <x v="9"/>
  </r>
  <r>
    <x v="880"/>
    <x v="8"/>
    <s v="Dispositivi medici"/>
    <x v="175"/>
    <x v="173"/>
    <s v="H02"/>
    <s v="SUTURATRICI MECCANICHE"/>
    <m/>
    <s v="Si"/>
    <m/>
    <s v="Convenzione ARCA"/>
    <d v="2016-12-01T00:00:00"/>
    <x v="1"/>
    <m/>
    <n v="120000"/>
    <x v="8"/>
    <x v="8"/>
  </r>
  <r>
    <x v="881"/>
    <x v="6"/>
    <s v="Dispositivi medici"/>
    <x v="1"/>
    <x v="1"/>
    <s v="H02"/>
    <s v="SUTURATRICI MECCANICHE"/>
    <m/>
    <s v="Si"/>
    <m/>
    <s v="Convenzione ARCA"/>
    <d v="2018-05-01T00:00:00"/>
    <x v="2"/>
    <m/>
    <n v="613629.9"/>
    <x v="1"/>
    <x v="1"/>
  </r>
  <r>
    <x v="882"/>
    <x v="11"/>
    <s v="Dispositivi medici"/>
    <x v="50"/>
    <x v="50"/>
    <s v="G0308"/>
    <s v="STRUMENTARIO MONOUSO PER ENDOSCOPIA ED ECOENDOSCOPIA GASTRO-INTESTINALE"/>
    <m/>
    <s v="Si"/>
    <m/>
    <s v="Convenzione ARCA"/>
    <d v="2018-03-01T00:00:00"/>
    <x v="1"/>
    <m/>
    <n v="214300"/>
    <x v="4"/>
    <x v="4"/>
  </r>
  <r>
    <x v="883"/>
    <x v="0"/>
    <s v="Dispositivi medici"/>
    <x v="123"/>
    <x v="121"/>
    <s v="H0101"/>
    <s v="SUTURE RIASSORBIBILI"/>
    <m/>
    <s v="Si"/>
    <m/>
    <s v="Convenzione ARCA"/>
    <d v="2016-07-01T00:00:00"/>
    <x v="2"/>
    <m/>
    <n v="110000"/>
    <x v="10"/>
    <x v="10"/>
  </r>
  <r>
    <x v="884"/>
    <x v="3"/>
    <s v="Dispositivi medici"/>
    <x v="1"/>
    <x v="1"/>
    <s v="W05"/>
    <s v="DISPOSITIVI IVD CONSUMABILI DI USO GENERALE"/>
    <m/>
    <s v="No"/>
    <m/>
    <s v="Acquisto"/>
    <s v=""/>
    <x v="2"/>
    <m/>
    <n v="13300"/>
    <x v="5"/>
    <x v="5"/>
  </r>
  <r>
    <x v="885"/>
    <x v="8"/>
    <s v="Dispositivi medici"/>
    <x v="53"/>
    <x v="53"/>
    <s v="P07"/>
    <s v="PROTESI VASCOLARI E CARDIACHE"/>
    <m/>
    <s v="No"/>
    <m/>
    <s v="Acquisto"/>
    <d v="2016-09-01T00:00:00"/>
    <x v="0"/>
    <m/>
    <n v="11137.36"/>
    <x v="1"/>
    <x v="1"/>
  </r>
  <r>
    <x v="886"/>
    <x v="0"/>
    <s v="Forniture / servizi"/>
    <x v="195"/>
    <x v="193"/>
    <m/>
    <s v="-"/>
    <m/>
    <s v="Si"/>
    <m/>
    <s v="Convenzione ARCA"/>
    <d v="2017-03-01T00:00:00"/>
    <x v="0"/>
    <m/>
    <n v="173600"/>
    <x v="5"/>
    <x v="5"/>
  </r>
  <r>
    <x v="887"/>
    <x v="7"/>
    <s v="Forniture / servizi"/>
    <x v="196"/>
    <x v="194"/>
    <m/>
    <s v="-"/>
    <m/>
    <s v="No"/>
    <m/>
    <s v="Acquisto"/>
    <s v=""/>
    <x v="0"/>
    <m/>
    <n v="241560"/>
    <x v="0"/>
    <x v="0"/>
  </r>
  <r>
    <x v="888"/>
    <x v="0"/>
    <s v="Dispositivi medici"/>
    <x v="60"/>
    <x v="60"/>
    <s v="W01"/>
    <s v="REAGENTI DIAGNOSTICI"/>
    <m/>
    <s v="No"/>
    <m/>
    <s v="Acquisto"/>
    <d v="2017-04-01T00:00:00"/>
    <x v="0"/>
    <m/>
    <n v="18000"/>
    <x v="3"/>
    <x v="3"/>
  </r>
  <r>
    <x v="889"/>
    <x v="5"/>
    <s v="Dispositivi medici"/>
    <x v="122"/>
    <x v="120"/>
    <s v="W01"/>
    <s v="REAGENTI DIAGNOSTICI"/>
    <m/>
    <s v="No"/>
    <m/>
    <s v="Acquisto"/>
    <s v=""/>
    <x v="2"/>
    <m/>
    <n v="416000"/>
    <x v="5"/>
    <x v="5"/>
  </r>
  <r>
    <x v="890"/>
    <x v="11"/>
    <s v="Dispositivi medici"/>
    <x v="197"/>
    <x v="195"/>
    <s v="W05"/>
    <s v="DISPOSITIVI IVD CONSUMABILI DI USO GENERALE"/>
    <m/>
    <s v="Si"/>
    <m/>
    <s v="Convenzione ARCA"/>
    <d v="2018-03-01T00:00:00"/>
    <x v="1"/>
    <m/>
    <n v="435000"/>
    <x v="3"/>
    <x v="3"/>
  </r>
  <r>
    <x v="891"/>
    <x v="13"/>
    <s v="Dispositivi medici"/>
    <x v="198"/>
    <x v="196"/>
    <s v="W0101"/>
    <s v="CHIMICA CLINICA"/>
    <m/>
    <s v="No"/>
    <m/>
    <s v="Acquisto"/>
    <d v="2016-04-01T00:00:00"/>
    <x v="5"/>
    <m/>
    <n v="1200000"/>
    <x v="8"/>
    <x v="8"/>
  </r>
  <r>
    <x v="892"/>
    <x v="13"/>
    <s v="Dispositivi medici"/>
    <x v="198"/>
    <x v="196"/>
    <s v="W0101"/>
    <s v="CHIMICA CLINICA"/>
    <m/>
    <s v="No"/>
    <m/>
    <s v="Acquisto"/>
    <d v="2016-04-01T00:00:00"/>
    <x v="5"/>
    <m/>
    <n v="500000"/>
    <x v="8"/>
    <x v="25"/>
  </r>
  <r>
    <x v="893"/>
    <x v="19"/>
    <s v="Dispositivi medici"/>
    <x v="122"/>
    <x v="120"/>
    <s v="W01"/>
    <s v="REAGENTI DIAGNOSTICI"/>
    <m/>
    <s v="No"/>
    <m/>
    <s v="Acquisto"/>
    <d v="2017-08-01T00:00:00"/>
    <x v="5"/>
    <m/>
    <n v="243341.58"/>
    <x v="11"/>
    <x v="2"/>
  </r>
  <r>
    <x v="894"/>
    <x v="19"/>
    <s v="Dispositivi medici"/>
    <x v="122"/>
    <x v="120"/>
    <s v="W01"/>
    <s v="REAGENTI DIAGNOSTICI"/>
    <m/>
    <s v="No"/>
    <m/>
    <s v="Acquisto"/>
    <d v="2017-08-01T00:00:00"/>
    <x v="5"/>
    <m/>
    <n v="336000"/>
    <x v="11"/>
    <x v="15"/>
  </r>
  <r>
    <x v="895"/>
    <x v="19"/>
    <s v="Dispositivi medici"/>
    <x v="122"/>
    <x v="120"/>
    <s v="W01"/>
    <s v="REAGENTI DIAGNOSTICI"/>
    <m/>
    <s v="No"/>
    <m/>
    <s v="Acquisto"/>
    <d v="2017-08-01T00:00:00"/>
    <x v="5"/>
    <m/>
    <n v="170750"/>
    <x v="11"/>
    <x v="1"/>
  </r>
  <r>
    <x v="896"/>
    <x v="19"/>
    <s v="Dispositivi medici"/>
    <x v="122"/>
    <x v="120"/>
    <s v="W01"/>
    <s v="REAGENTI DIAGNOSTICI"/>
    <m/>
    <s v="No"/>
    <m/>
    <s v="Acquisto"/>
    <d v="2017-08-01T00:00:00"/>
    <x v="5"/>
    <m/>
    <n v="75000"/>
    <x v="11"/>
    <x v="8"/>
  </r>
  <r>
    <x v="897"/>
    <x v="19"/>
    <s v="Dispositivi medici"/>
    <x v="122"/>
    <x v="120"/>
    <s v="W01"/>
    <s v="REAGENTI DIAGNOSTICI"/>
    <m/>
    <s v="No"/>
    <m/>
    <s v="Acquisto"/>
    <d v="2017-08-01T00:00:00"/>
    <x v="5"/>
    <m/>
    <n v="100000"/>
    <x v="11"/>
    <x v="3"/>
  </r>
  <r>
    <x v="898"/>
    <x v="19"/>
    <s v="Dispositivi medici"/>
    <x v="122"/>
    <x v="120"/>
    <s v="W01"/>
    <s v="REAGENTI DIAGNOSTICI"/>
    <m/>
    <s v="No"/>
    <m/>
    <s v="Acquisto"/>
    <d v="2017-08-01T00:00:00"/>
    <x v="5"/>
    <m/>
    <n v="16500"/>
    <x v="11"/>
    <x v="10"/>
  </r>
  <r>
    <x v="899"/>
    <x v="19"/>
    <s v="Dispositivi medici"/>
    <x v="122"/>
    <x v="120"/>
    <s v="W01"/>
    <s v="REAGENTI DIAGNOSTICI"/>
    <m/>
    <s v="No"/>
    <m/>
    <s v="Acquisto"/>
    <d v="2017-08-01T00:00:00"/>
    <x v="5"/>
    <m/>
    <n v="250500"/>
    <x v="11"/>
    <x v="5"/>
  </r>
  <r>
    <x v="900"/>
    <x v="13"/>
    <s v="Dispositivi medici"/>
    <x v="1"/>
    <x v="1"/>
    <s v="W01"/>
    <s v="REAGENTI DIAGNOSTICI"/>
    <m/>
    <s v="No"/>
    <m/>
    <s v="Acquisto"/>
    <d v="2017-03-01T00:00:00"/>
    <x v="2"/>
    <m/>
    <n v="20000"/>
    <x v="5"/>
    <x v="7"/>
  </r>
  <r>
    <x v="901"/>
    <x v="13"/>
    <s v="Dispositivi medici"/>
    <x v="1"/>
    <x v="1"/>
    <s v="W01"/>
    <s v="REAGENTI DIAGNOSTICI"/>
    <m/>
    <s v="No"/>
    <m/>
    <s v="Acquisto"/>
    <d v="2017-03-01T00:00:00"/>
    <x v="2"/>
    <m/>
    <n v="65000"/>
    <x v="5"/>
    <x v="5"/>
  </r>
  <r>
    <x v="902"/>
    <x v="0"/>
    <s v="Dispositivi medici"/>
    <x v="122"/>
    <x v="120"/>
    <s v="W01"/>
    <s v="REAGENTI DIAGNOSTICI"/>
    <m/>
    <s v="No"/>
    <m/>
    <s v="Acquisto"/>
    <d v="2017-02-01T00:00:00"/>
    <x v="3"/>
    <m/>
    <n v="200000"/>
    <x v="5"/>
    <x v="5"/>
  </r>
  <r>
    <x v="903"/>
    <x v="7"/>
    <s v="Dispositivi medici"/>
    <x v="122"/>
    <x v="120"/>
    <s v="W01"/>
    <s v="REAGENTI DIAGNOSTICI"/>
    <m/>
    <s v="No"/>
    <m/>
    <s v="Acquisto"/>
    <s v=""/>
    <x v="2"/>
    <m/>
    <n v="115000"/>
    <x v="5"/>
    <x v="5"/>
  </r>
  <r>
    <x v="904"/>
    <x v="21"/>
    <s v="Dispositivi medici"/>
    <x v="122"/>
    <x v="120"/>
    <s v="W01"/>
    <s v="REAGENTI DIAGNOSTICI"/>
    <m/>
    <s v="No"/>
    <m/>
    <s v="Acquisto"/>
    <d v="2018-12-01T00:00:00"/>
    <x v="2"/>
    <m/>
    <n v="260000"/>
    <x v="5"/>
    <x v="22"/>
  </r>
  <r>
    <x v="905"/>
    <x v="21"/>
    <s v="Dispositivi medici"/>
    <x v="122"/>
    <x v="120"/>
    <s v="W01"/>
    <s v="REAGENTI DIAGNOSTICI"/>
    <m/>
    <s v="No"/>
    <m/>
    <s v="Acquisto"/>
    <d v="2018-12-01T00:00:00"/>
    <x v="2"/>
    <m/>
    <n v="260000"/>
    <x v="5"/>
    <x v="5"/>
  </r>
  <r>
    <x v="906"/>
    <x v="5"/>
    <s v="Dispositivi medici"/>
    <x v="122"/>
    <x v="120"/>
    <s v="W01"/>
    <s v="REAGENTI DIAGNOSTICI"/>
    <m/>
    <s v="No"/>
    <m/>
    <s v="Acquisto"/>
    <s v=""/>
    <x v="2"/>
    <m/>
    <n v="68900"/>
    <x v="5"/>
    <x v="5"/>
  </r>
  <r>
    <x v="907"/>
    <x v="5"/>
    <s v="Dispositivi medici"/>
    <x v="122"/>
    <x v="120"/>
    <s v="W01"/>
    <s v="REAGENTI DIAGNOSTICI"/>
    <m/>
    <s v="No"/>
    <m/>
    <s v="Acquisto"/>
    <d v="2016-12-01T00:00:00"/>
    <x v="2"/>
    <m/>
    <n v="7000"/>
    <x v="5"/>
    <x v="5"/>
  </r>
  <r>
    <x v="908"/>
    <x v="11"/>
    <s v="Dispositivi medici"/>
    <x v="122"/>
    <x v="120"/>
    <s v="W01"/>
    <s v="REAGENTI DIAGNOSTICI"/>
    <m/>
    <s v="Si"/>
    <m/>
    <s v="Convenzione ARCA"/>
    <d v="2018-10-01T00:00:00"/>
    <x v="5"/>
    <m/>
    <n v="400000"/>
    <x v="9"/>
    <x v="9"/>
  </r>
  <r>
    <x v="909"/>
    <x v="22"/>
    <s v="Dispositivi medici"/>
    <x v="122"/>
    <x v="120"/>
    <s v="W01"/>
    <s v="REAGENTI DIAGNOSTICI"/>
    <m/>
    <s v="No"/>
    <m/>
    <s v="Acquisto"/>
    <s v=""/>
    <x v="5"/>
    <m/>
    <n v="128000"/>
    <x v="5"/>
    <x v="0"/>
  </r>
  <r>
    <x v="910"/>
    <x v="22"/>
    <s v="Dispositivi medici"/>
    <x v="122"/>
    <x v="120"/>
    <s v="W01"/>
    <s v="REAGENTI DIAGNOSTICI"/>
    <m/>
    <s v="No"/>
    <m/>
    <s v="Acquisto"/>
    <s v=""/>
    <x v="5"/>
    <m/>
    <n v="71500"/>
    <x v="5"/>
    <x v="5"/>
  </r>
  <r>
    <x v="911"/>
    <x v="4"/>
    <s v="Dispositivi medici"/>
    <x v="122"/>
    <x v="120"/>
    <s v="W01"/>
    <s v="REAGENTI DIAGNOSTICI"/>
    <m/>
    <s v="No"/>
    <m/>
    <s v="Acquisto"/>
    <d v="2018-12-01T00:00:00"/>
    <x v="5"/>
    <m/>
    <n v="150000"/>
    <x v="5"/>
    <x v="5"/>
  </r>
  <r>
    <x v="912"/>
    <x v="10"/>
    <s v="Dispositivi medici"/>
    <x v="122"/>
    <x v="120"/>
    <s v="W01"/>
    <s v="REAGENTI DIAGNOSTICI"/>
    <m/>
    <s v="No"/>
    <m/>
    <s v="Acquisto"/>
    <s v=""/>
    <x v="5"/>
    <m/>
    <n v="300000"/>
    <x v="1"/>
    <x v="1"/>
  </r>
  <r>
    <x v="913"/>
    <x v="10"/>
    <s v="Dispositivi medici"/>
    <x v="122"/>
    <x v="120"/>
    <s v="W01"/>
    <s v="REAGENTI DIAGNOSTICI"/>
    <m/>
    <s v="No"/>
    <m/>
    <s v="Acquisto"/>
    <s v=""/>
    <x v="5"/>
    <m/>
    <n v="103650"/>
    <x v="1"/>
    <x v="4"/>
  </r>
  <r>
    <x v="914"/>
    <x v="10"/>
    <s v="Dispositivi medici"/>
    <x v="122"/>
    <x v="120"/>
    <s v="W01"/>
    <s v="REAGENTI DIAGNOSTICI"/>
    <m/>
    <s v="No"/>
    <m/>
    <s v="Acquisto"/>
    <s v=""/>
    <x v="5"/>
    <m/>
    <n v="150000"/>
    <x v="1"/>
    <x v="5"/>
  </r>
  <r>
    <x v="915"/>
    <x v="3"/>
    <s v="Dispositivi medici"/>
    <x v="53"/>
    <x v="53"/>
    <s v="P0703"/>
    <s v="VALVOLE CARDIACHE"/>
    <m/>
    <s v="No"/>
    <m/>
    <s v="Acquisto"/>
    <d v="2016-03-01T00:00:00"/>
    <x v="3"/>
    <m/>
    <n v="110000"/>
    <x v="1"/>
    <x v="1"/>
  </r>
  <r>
    <x v="916"/>
    <x v="2"/>
    <s v="Dispositivi medici"/>
    <x v="1"/>
    <x v="1"/>
    <s v="T0299"/>
    <s v="TELI ED INDUMENTI DI PROTEZIONE - ALTRI"/>
    <m/>
    <s v="Si"/>
    <m/>
    <s v="Convenzione ARCA"/>
    <d v="2017-09-01T00:00:00"/>
    <x v="3"/>
    <m/>
    <n v="50000"/>
    <x v="5"/>
    <x v="5"/>
  </r>
  <r>
    <x v="917"/>
    <x v="1"/>
    <s v="Dispositivi medici"/>
    <x v="199"/>
    <x v="197"/>
    <s v="W05039002"/>
    <s v="VETRINI PER ANALISI DI CAMPIONI"/>
    <m/>
    <s v="No"/>
    <m/>
    <s v="Acquisto"/>
    <d v="2018-11-01T00:00:00"/>
    <x v="5"/>
    <m/>
    <n v="20088.5"/>
    <x v="1"/>
    <x v="1"/>
  </r>
  <r>
    <x v="918"/>
    <x v="5"/>
    <s v="Forniture / servizi"/>
    <x v="200"/>
    <x v="198"/>
    <m/>
    <s v="-"/>
    <m/>
    <s v="No"/>
    <m/>
    <s v="Acquisto"/>
    <s v=""/>
    <x v="6"/>
    <m/>
    <n v="122000"/>
    <x v="7"/>
    <x v="7"/>
  </r>
  <r>
    <x v="919"/>
    <x v="5"/>
    <s v="Forniture / servizi"/>
    <x v="185"/>
    <x v="183"/>
    <m/>
    <s v="-"/>
    <m/>
    <s v="No"/>
    <m/>
    <s v="Acquisto"/>
    <d v="2016-03-01T00:00:00"/>
    <x v="2"/>
    <m/>
    <n v="1000"/>
    <x v="2"/>
    <x v="2"/>
  </r>
  <r>
    <x v="920"/>
    <x v="5"/>
    <s v="Dispositivi medici"/>
    <x v="1"/>
    <x v="1"/>
    <s v="B03"/>
    <s v="DISPOSITIVI PER AFERESI"/>
    <m/>
    <s v="No"/>
    <m/>
    <s v="Acquisto"/>
    <d v="2016-06-01T00:00:00"/>
    <x v="3"/>
    <m/>
    <n v="20837"/>
    <x v="11"/>
    <x v="15"/>
  </r>
  <r>
    <x v="921"/>
    <x v="23"/>
    <s v="Dispositivi medici"/>
    <x v="201"/>
    <x v="199"/>
    <s v="C90"/>
    <s v="DISPOSITIVI PER APPARATO CARDIOCIRCOLATORIO - VARI"/>
    <m/>
    <s v="No"/>
    <m/>
    <s v="Convenzione ARCA"/>
    <d v="2017-03-01T00:00:00"/>
    <x v="1"/>
    <m/>
    <n v="1554000"/>
    <x v="2"/>
    <x v="2"/>
  </r>
  <r>
    <x v="922"/>
    <x v="23"/>
    <s v="Dispositivi medici"/>
    <x v="201"/>
    <x v="199"/>
    <s v="C90"/>
    <s v="DISPOSITIVI PER APPARATO CARDIOCIRCOLATORIO - VARI"/>
    <m/>
    <s v="No"/>
    <m/>
    <s v="Convenzione ARCA"/>
    <d v="2017-03-01T00:00:00"/>
    <x v="1"/>
    <m/>
    <n v="10000"/>
    <x v="2"/>
    <x v="15"/>
  </r>
  <r>
    <x v="923"/>
    <x v="23"/>
    <s v="Dispositivi medici"/>
    <x v="201"/>
    <x v="199"/>
    <s v="C90"/>
    <s v="DISPOSITIVI PER APPARATO CARDIOCIRCOLATORIO - VARI"/>
    <m/>
    <s v="No"/>
    <m/>
    <s v="Convenzione ARCA"/>
    <d v="2017-03-01T00:00:00"/>
    <x v="1"/>
    <m/>
    <n v="1538000"/>
    <x v="2"/>
    <x v="5"/>
  </r>
  <r>
    <x v="924"/>
    <x v="5"/>
    <s v="Forniture / servizi"/>
    <x v="138"/>
    <x v="136"/>
    <m/>
    <s v="-"/>
    <m/>
    <s v="Si"/>
    <m/>
    <s v="Convenzione ARCA"/>
    <d v="2017-02-01T00:00:00"/>
    <x v="2"/>
    <m/>
    <n v="3000000"/>
    <x v="7"/>
    <x v="7"/>
  </r>
  <r>
    <x v="925"/>
    <x v="0"/>
    <s v="Forniture / servizi"/>
    <x v="155"/>
    <x v="153"/>
    <m/>
    <s v="-"/>
    <m/>
    <s v="No"/>
    <m/>
    <s v="Convenzione Consip"/>
    <d v="2017-03-01T00:00:00"/>
    <x v="3"/>
    <m/>
    <n v="2500000"/>
    <x v="8"/>
    <x v="8"/>
  </r>
  <r>
    <x v="926"/>
    <x v="9"/>
    <s v="Farmaci"/>
    <x v="43"/>
    <x v="43"/>
    <s v="V09"/>
    <s v="RADIOFARMACEUTICI DIAGNOSTICI"/>
    <m/>
    <s v="Si"/>
    <m/>
    <s v="Convenzione ARCA"/>
    <d v="2017-09-01T00:00:00"/>
    <x v="0"/>
    <m/>
    <n v="106000"/>
    <x v="3"/>
    <x v="3"/>
  </r>
  <r>
    <x v="927"/>
    <x v="0"/>
    <s v="Forniture / servizi"/>
    <x v="202"/>
    <x v="200"/>
    <m/>
    <s v="-"/>
    <m/>
    <s v="No"/>
    <m/>
    <s v="Acquisto"/>
    <d v="2017-07-01T00:00:00"/>
    <x v="2"/>
    <m/>
    <n v="15830"/>
    <x v="4"/>
    <x v="4"/>
  </r>
  <r>
    <x v="928"/>
    <x v="0"/>
    <s v="Farmaci"/>
    <x v="43"/>
    <x v="43"/>
    <s v="A01"/>
    <s v="STOMATOLOGICI"/>
    <m/>
    <s v="Si"/>
    <m/>
    <s v="Convenzione ARCA"/>
    <d v="2016-11-01T00:00:00"/>
    <x v="0"/>
    <m/>
    <n v="177000"/>
    <x v="3"/>
    <x v="3"/>
  </r>
  <r>
    <x v="929"/>
    <x v="0"/>
    <s v="Farmaci"/>
    <x v="43"/>
    <x v="43"/>
    <s v="A01"/>
    <s v="STOMATOLOGICI"/>
    <m/>
    <s v="Si"/>
    <m/>
    <s v="Convenzione ARCA"/>
    <s v=""/>
    <x v="0"/>
    <m/>
    <n v="906000"/>
    <x v="3"/>
    <x v="3"/>
  </r>
  <r>
    <x v="930"/>
    <x v="23"/>
    <s v="Farmaci"/>
    <x v="142"/>
    <x v="140"/>
    <s v="J05AX"/>
    <s v="ALTRI ANTIVIRALI"/>
    <m/>
    <s v="No"/>
    <m/>
    <s v="Acquisto"/>
    <s v=""/>
    <x v="8"/>
    <m/>
    <n v="2664000"/>
    <x v="2"/>
    <x v="0"/>
  </r>
  <r>
    <x v="931"/>
    <x v="23"/>
    <s v="Farmaci"/>
    <x v="142"/>
    <x v="140"/>
    <s v="J05AX"/>
    <s v="ALTRI ANTIVIRALI"/>
    <m/>
    <s v="No"/>
    <m/>
    <s v="Acquisto"/>
    <s v=""/>
    <x v="8"/>
    <m/>
    <n v="3933360"/>
    <x v="2"/>
    <x v="2"/>
  </r>
  <r>
    <x v="932"/>
    <x v="23"/>
    <s v="Farmaci"/>
    <x v="142"/>
    <x v="140"/>
    <s v="J05AX"/>
    <s v="ALTRI ANTIVIRALI"/>
    <m/>
    <s v="No"/>
    <m/>
    <s v="Acquisto"/>
    <s v=""/>
    <x v="8"/>
    <m/>
    <n v="7056000"/>
    <x v="2"/>
    <x v="15"/>
  </r>
  <r>
    <x v="933"/>
    <x v="23"/>
    <s v="Farmaci"/>
    <x v="142"/>
    <x v="140"/>
    <s v="J05AX"/>
    <s v="ALTRI ANTIVIRALI"/>
    <m/>
    <s v="No"/>
    <m/>
    <s v="Acquisto"/>
    <s v=""/>
    <x v="8"/>
    <m/>
    <n v="144000"/>
    <x v="2"/>
    <x v="7"/>
  </r>
  <r>
    <x v="934"/>
    <x v="23"/>
    <s v="Farmaci"/>
    <x v="142"/>
    <x v="140"/>
    <s v="J05AX"/>
    <s v="ALTRI ANTIVIRALI"/>
    <m/>
    <s v="No"/>
    <m/>
    <s v="Acquisto"/>
    <s v=""/>
    <x v="8"/>
    <m/>
    <n v="249120"/>
    <x v="2"/>
    <x v="4"/>
  </r>
  <r>
    <x v="935"/>
    <x v="23"/>
    <s v="Farmaci"/>
    <x v="142"/>
    <x v="140"/>
    <s v="J05AX"/>
    <s v="ALTRI ANTIVIRALI"/>
    <m/>
    <s v="No"/>
    <m/>
    <s v="Acquisto"/>
    <s v=""/>
    <x v="8"/>
    <m/>
    <n v="630000"/>
    <x v="2"/>
    <x v="12"/>
  </r>
  <r>
    <x v="936"/>
    <x v="23"/>
    <s v="Farmaci"/>
    <x v="142"/>
    <x v="140"/>
    <s v="J05AX"/>
    <s v="ALTRI ANTIVIRALI"/>
    <m/>
    <s v="No"/>
    <m/>
    <s v="Acquisto"/>
    <s v=""/>
    <x v="8"/>
    <m/>
    <n v="2451600"/>
    <x v="2"/>
    <x v="14"/>
  </r>
  <r>
    <x v="937"/>
    <x v="23"/>
    <s v="Farmaci"/>
    <x v="142"/>
    <x v="140"/>
    <s v="J05AX"/>
    <s v="ALTRI ANTIVIRALI"/>
    <m/>
    <s v="No"/>
    <m/>
    <s v="Acquisto"/>
    <s v=""/>
    <x v="8"/>
    <m/>
    <n v="4641120"/>
    <x v="2"/>
    <x v="5"/>
  </r>
  <r>
    <x v="938"/>
    <x v="7"/>
    <s v="Farmaci"/>
    <x v="43"/>
    <x v="43"/>
    <s v="A09AA02"/>
    <s v="POLIENZIMI (LIPASI, PROTEASI, ECC.)"/>
    <m/>
    <s v="Si"/>
    <m/>
    <s v="Convenzione ARCA"/>
    <d v="2016-04-01T00:00:00"/>
    <x v="0"/>
    <m/>
    <n v="22999.35"/>
    <x v="4"/>
    <x v="4"/>
  </r>
  <r>
    <x v="939"/>
    <x v="18"/>
    <s v="Forniture / servizi sanitari"/>
    <x v="203"/>
    <x v="201"/>
    <m/>
    <s v="-"/>
    <m/>
    <s v="No"/>
    <m/>
    <s v="Acquisto"/>
    <d v="2018-03-01T00:00:00"/>
    <x v="2"/>
    <m/>
    <n v="10000"/>
    <x v="4"/>
    <x v="2"/>
  </r>
  <r>
    <x v="940"/>
    <x v="18"/>
    <s v="Forniture / servizi sanitari"/>
    <x v="203"/>
    <x v="201"/>
    <m/>
    <s v="-"/>
    <m/>
    <s v="No"/>
    <m/>
    <s v="Acquisto"/>
    <d v="2018-03-01T00:00:00"/>
    <x v="2"/>
    <m/>
    <n v="27000"/>
    <x v="4"/>
    <x v="15"/>
  </r>
  <r>
    <x v="941"/>
    <x v="18"/>
    <s v="Forniture / servizi sanitari"/>
    <x v="203"/>
    <x v="201"/>
    <m/>
    <s v="-"/>
    <m/>
    <s v="No"/>
    <m/>
    <s v="Acquisto"/>
    <d v="2018-03-01T00:00:00"/>
    <x v="2"/>
    <m/>
    <n v="25000"/>
    <x v="4"/>
    <x v="4"/>
  </r>
  <r>
    <x v="942"/>
    <x v="18"/>
    <s v="Forniture / servizi sanitari"/>
    <x v="203"/>
    <x v="201"/>
    <m/>
    <s v="-"/>
    <m/>
    <s v="No"/>
    <m/>
    <s v="Acquisto"/>
    <d v="2018-03-01T00:00:00"/>
    <x v="2"/>
    <m/>
    <n v="3000"/>
    <x v="4"/>
    <x v="10"/>
  </r>
  <r>
    <x v="943"/>
    <x v="18"/>
    <s v="Forniture / servizi sanitari"/>
    <x v="203"/>
    <x v="201"/>
    <m/>
    <s v="-"/>
    <m/>
    <s v="No"/>
    <m/>
    <s v="Acquisto"/>
    <d v="2018-03-01T00:00:00"/>
    <x v="2"/>
    <m/>
    <n v="82000"/>
    <x v="4"/>
    <x v="5"/>
  </r>
  <r>
    <x v="944"/>
    <x v="2"/>
    <s v="Dispositivi medici"/>
    <x v="1"/>
    <x v="1"/>
    <s v="T0204"/>
    <s v="CAMICI CHIRURGICI (ESCLUSI I DISPOSITIVI DI PROTEZIONE INDIVIDUALE DPI - D.Lgs. 475/92)"/>
    <m/>
    <s v="No"/>
    <m/>
    <s v="Acquisto"/>
    <s v=""/>
    <x v="2"/>
    <m/>
    <n v="90000"/>
    <x v="10"/>
    <x v="10"/>
  </r>
  <r>
    <x v="945"/>
    <x v="0"/>
    <s v="Dispositivi medici"/>
    <x v="50"/>
    <x v="50"/>
    <s v="L1104"/>
    <s v="TRAPANI E DRILLS"/>
    <m/>
    <s v="Si"/>
    <m/>
    <s v="Convenzione ARCA"/>
    <d v="2016-07-01T00:00:00"/>
    <x v="2"/>
    <m/>
    <n v="400000"/>
    <x v="10"/>
    <x v="10"/>
  </r>
  <r>
    <x v="946"/>
    <x v="0"/>
    <s v="Forniture / servizi"/>
    <x v="204"/>
    <x v="202"/>
    <m/>
    <s v="-"/>
    <m/>
    <s v="Si"/>
    <m/>
    <s v="Convenzione ARCA"/>
    <s v=""/>
    <x v="3"/>
    <m/>
    <n v="180000"/>
    <x v="10"/>
    <x v="10"/>
  </r>
  <r>
    <x v="947"/>
    <x v="7"/>
    <s v="Forniture / servizi"/>
    <x v="205"/>
    <x v="203"/>
    <m/>
    <s v="-"/>
    <m/>
    <s v="No"/>
    <m/>
    <s v="Acquisto"/>
    <d v="2016-10-01T00:00:00"/>
    <x v="2"/>
    <m/>
    <n v="380000"/>
    <x v="7"/>
    <x v="7"/>
  </r>
  <r>
    <x v="948"/>
    <x v="16"/>
    <s v="Dispositivi medici"/>
    <x v="128"/>
    <x v="126"/>
    <s v="K010190"/>
    <s v="DISPOSITIVI PER CHIRURGIA MINI-INVASIVA - VARI"/>
    <m/>
    <s v="No"/>
    <m/>
    <s v="Acquisto"/>
    <d v="2017-09-01T00:00:00"/>
    <x v="3"/>
    <m/>
    <n v="72000"/>
    <x v="3"/>
    <x v="3"/>
  </r>
  <r>
    <x v="949"/>
    <x v="9"/>
    <s v="Dispositivi medici"/>
    <x v="122"/>
    <x v="120"/>
    <s v="W01"/>
    <s v="REAGENTI DIAGNOSTICI"/>
    <m/>
    <s v="No"/>
    <m/>
    <s v="Acquisto"/>
    <d v="2017-09-01T00:00:00"/>
    <x v="5"/>
    <m/>
    <n v="37131"/>
    <x v="1"/>
    <x v="1"/>
  </r>
  <r>
    <x v="950"/>
    <x v="9"/>
    <s v="Dispositivi medici"/>
    <x v="122"/>
    <x v="120"/>
    <s v="W01"/>
    <s v="REAGENTI DIAGNOSTICI"/>
    <m/>
    <s v="No"/>
    <m/>
    <s v="Acquisto"/>
    <d v="2017-09-01T00:00:00"/>
    <x v="5"/>
    <m/>
    <n v="33250"/>
    <x v="1"/>
    <x v="1"/>
  </r>
  <r>
    <x v="951"/>
    <x v="0"/>
    <s v="Dispositivi medici"/>
    <x v="60"/>
    <x v="60"/>
    <s v="W01"/>
    <s v="REAGENTI DIAGNOSTICI"/>
    <m/>
    <s v="No"/>
    <m/>
    <s v="Acquisto"/>
    <d v="2017-02-01T00:00:00"/>
    <x v="2"/>
    <m/>
    <n v="20000"/>
    <x v="11"/>
    <x v="15"/>
  </r>
  <r>
    <x v="952"/>
    <x v="7"/>
    <s v="Dispositivi medici"/>
    <x v="1"/>
    <x v="1"/>
    <s v="K03"/>
    <s v="DISPOSITIVI PER ARTROSCOPIA"/>
    <m/>
    <s v="No"/>
    <m/>
    <s v="Acquisto"/>
    <d v="2016-10-01T00:00:00"/>
    <x v="3"/>
    <m/>
    <n v="10482.5"/>
    <x v="1"/>
    <x v="1"/>
  </r>
  <r>
    <x v="953"/>
    <x v="1"/>
    <s v="Dispositivi medici"/>
    <x v="1"/>
    <x v="1"/>
    <s v="Q0204"/>
    <s v="DISPOSITIVI PER VITRECTOMIA"/>
    <m/>
    <s v="No"/>
    <m/>
    <s v="Acquisto"/>
    <d v="2018-10-01T00:00:00"/>
    <x v="2"/>
    <m/>
    <n v="84700"/>
    <x v="11"/>
    <x v="15"/>
  </r>
  <r>
    <x v="954"/>
    <x v="10"/>
    <s v="Dispositivi medici"/>
    <x v="95"/>
    <x v="95"/>
    <s v="Z11039014"/>
    <s v="INIETTORI MULTIPLI DI MEZZI DI CONTRASTO"/>
    <m/>
    <s v="No"/>
    <m/>
    <s v="Acquisto"/>
    <s v=""/>
    <x v="0"/>
    <m/>
    <n v="100000"/>
    <x v="7"/>
    <x v="7"/>
  </r>
  <r>
    <x v="955"/>
    <x v="10"/>
    <s v="Dispositivi medici"/>
    <x v="95"/>
    <x v="95"/>
    <s v="Z11039014"/>
    <s v="INIETTORI MULTIPLI DI MEZZI DI CONTRASTO"/>
    <m/>
    <s v="No"/>
    <m/>
    <s v="Acquisto"/>
    <s v=""/>
    <x v="0"/>
    <m/>
    <n v="90000"/>
    <x v="7"/>
    <x v="8"/>
  </r>
  <r>
    <x v="956"/>
    <x v="10"/>
    <s v="Dispositivi medici"/>
    <x v="95"/>
    <x v="95"/>
    <s v="Z11039014"/>
    <s v="INIETTORI MULTIPLI DI MEZZI DI CONTRASTO"/>
    <m/>
    <s v="No"/>
    <m/>
    <s v="Acquisto"/>
    <s v=""/>
    <x v="0"/>
    <m/>
    <n v="90000"/>
    <x v="7"/>
    <x v="22"/>
  </r>
  <r>
    <x v="957"/>
    <x v="16"/>
    <s v="Dispositivi medici"/>
    <x v="55"/>
    <x v="55"/>
    <s v="A01"/>
    <s v="AGHI"/>
    <m/>
    <s v="No"/>
    <m/>
    <s v="Acquisto"/>
    <d v="2017-09-01T00:00:00"/>
    <x v="2"/>
    <m/>
    <n v="50000"/>
    <x v="3"/>
    <x v="4"/>
  </r>
  <r>
    <x v="958"/>
    <x v="16"/>
    <s v="Dispositivi medici"/>
    <x v="55"/>
    <x v="55"/>
    <s v="A01"/>
    <s v="AGHI"/>
    <m/>
    <s v="No"/>
    <m/>
    <s v="Acquisto"/>
    <d v="2017-09-01T00:00:00"/>
    <x v="2"/>
    <m/>
    <n v="72000"/>
    <x v="3"/>
    <x v="3"/>
  </r>
  <r>
    <x v="959"/>
    <x v="16"/>
    <s v="Dispositivi medici"/>
    <x v="55"/>
    <x v="55"/>
    <s v="A01"/>
    <s v="AGHI"/>
    <m/>
    <s v="No"/>
    <m/>
    <s v="Acquisto"/>
    <d v="2017-09-01T00:00:00"/>
    <x v="2"/>
    <m/>
    <n v="101000"/>
    <x v="3"/>
    <x v="5"/>
  </r>
  <r>
    <x v="960"/>
    <x v="0"/>
    <s v="Dispositivi medici"/>
    <x v="60"/>
    <x v="60"/>
    <s v="W01"/>
    <s v="REAGENTI DIAGNOSTICI"/>
    <m/>
    <s v="Si"/>
    <m/>
    <s v="Convenzione ARCA"/>
    <d v="2017-05-01T00:00:00"/>
    <x v="2"/>
    <m/>
    <n v="30000"/>
    <x v="3"/>
    <x v="3"/>
  </r>
  <r>
    <x v="961"/>
    <x v="3"/>
    <s v="Dispositivi medici"/>
    <x v="206"/>
    <x v="204"/>
    <s v="W01"/>
    <s v="REAGENTI DIAGNOSTICI"/>
    <m/>
    <s v="No"/>
    <m/>
    <s v="Acquisto"/>
    <d v="2016-04-01T00:00:00"/>
    <x v="1"/>
    <m/>
    <n v="300000"/>
    <x v="3"/>
    <x v="3"/>
  </r>
  <r>
    <x v="962"/>
    <x v="5"/>
    <s v="Dispositivi medici"/>
    <x v="18"/>
    <x v="18"/>
    <s v="Z12020606"/>
    <s v="VIDEOCOLONSCOPI"/>
    <m/>
    <s v="No"/>
    <m/>
    <s v="Noleggio"/>
    <d v="2015-12-01T00:00:00"/>
    <x v="5"/>
    <m/>
    <n v="165000"/>
    <x v="8"/>
    <x v="8"/>
  </r>
  <r>
    <x v="963"/>
    <x v="17"/>
    <s v="Dispositivi medici"/>
    <x v="60"/>
    <x v="60"/>
    <s v="W01"/>
    <s v="REAGENTI DIAGNOSTICI"/>
    <m/>
    <s v="No"/>
    <m/>
    <s v="Acquisto"/>
    <d v="2016-12-01T00:00:00"/>
    <x v="3"/>
    <m/>
    <n v="21000"/>
    <x v="8"/>
    <x v="8"/>
  </r>
  <r>
    <x v="964"/>
    <x v="17"/>
    <s v="Dispositivi medici"/>
    <x v="60"/>
    <x v="60"/>
    <s v="W01"/>
    <s v="REAGENTI DIAGNOSTICI"/>
    <m/>
    <s v="No"/>
    <m/>
    <s v="Acquisto"/>
    <d v="2016-12-01T00:00:00"/>
    <x v="3"/>
    <m/>
    <n v="32000"/>
    <x v="8"/>
    <x v="25"/>
  </r>
  <r>
    <x v="965"/>
    <x v="7"/>
    <s v="Dispositivi medici"/>
    <x v="207"/>
    <x v="205"/>
    <s v="R01"/>
    <s v="DISPOSITIVI PER INTUBAZIONE"/>
    <m/>
    <s v="No"/>
    <m/>
    <s v="Acquisto"/>
    <d v="2016-12-01T00:00:00"/>
    <x v="3"/>
    <m/>
    <n v="10000"/>
    <x v="8"/>
    <x v="8"/>
  </r>
  <r>
    <x v="966"/>
    <x v="0"/>
    <s v="Forniture / servizi sanitari"/>
    <x v="7"/>
    <x v="7"/>
    <m/>
    <s v="-"/>
    <m/>
    <s v="No"/>
    <m/>
    <s v="Noleggio"/>
    <d v="2017-07-01T00:00:00"/>
    <x v="5"/>
    <m/>
    <n v="20000"/>
    <x v="3"/>
    <x v="3"/>
  </r>
  <r>
    <x v="967"/>
    <x v="5"/>
    <s v="Forniture / servizi"/>
    <x v="74"/>
    <x v="74"/>
    <m/>
    <s v="-"/>
    <m/>
    <s v="No"/>
    <m/>
    <s v="Acquisto"/>
    <d v="2016-12-01T00:00:00"/>
    <x v="2"/>
    <m/>
    <n v="150000"/>
    <x v="8"/>
    <x v="8"/>
  </r>
  <r>
    <x v="968"/>
    <x v="0"/>
    <s v="Forniture / servizi sanitari"/>
    <x v="7"/>
    <x v="7"/>
    <m/>
    <s v="-"/>
    <m/>
    <s v="No"/>
    <m/>
    <s v="Noleggio"/>
    <d v="2017-03-01T00:00:00"/>
    <x v="5"/>
    <m/>
    <n v="45000"/>
    <x v="3"/>
    <x v="3"/>
  </r>
  <r>
    <x v="969"/>
    <x v="9"/>
    <s v="Dispositivi medici"/>
    <x v="122"/>
    <x v="120"/>
    <s v="W01"/>
    <s v="REAGENTI DIAGNOSTICI"/>
    <m/>
    <s v="No"/>
    <m/>
    <s v="Noleggio"/>
    <d v="2017-11-01T00:00:00"/>
    <x v="2"/>
    <m/>
    <n v="25300"/>
    <x v="11"/>
    <x v="15"/>
  </r>
  <r>
    <x v="970"/>
    <x v="6"/>
    <s v="Dispositivi medici"/>
    <x v="1"/>
    <x v="1"/>
    <s v="Z12010902"/>
    <s v="ELETTROBISTURI PER USO GENERALE"/>
    <m/>
    <s v="No"/>
    <m/>
    <s v="Noleggio"/>
    <d v="2018-03-01T00:00:00"/>
    <x v="2"/>
    <m/>
    <n v="25000"/>
    <x v="11"/>
    <x v="15"/>
  </r>
  <r>
    <x v="971"/>
    <x v="10"/>
    <s v="Dispositivi medici"/>
    <x v="1"/>
    <x v="1"/>
    <s v="Q0204"/>
    <s v="DISPOSITIVI PER VITRECTOMIA"/>
    <m/>
    <s v="No"/>
    <m/>
    <s v="Acquisto"/>
    <d v="2016-08-01T00:00:00"/>
    <x v="2"/>
    <m/>
    <n v="235000"/>
    <x v="11"/>
    <x v="15"/>
  </r>
  <r>
    <x v="972"/>
    <x v="10"/>
    <s v="Dispositivi medici"/>
    <x v="1"/>
    <x v="1"/>
    <s v="Q0204"/>
    <s v="DISPOSITIVI PER VITRECTOMIA"/>
    <m/>
    <s v="No"/>
    <m/>
    <s v="Acquisto"/>
    <d v="2016-08-01T00:00:00"/>
    <x v="2"/>
    <m/>
    <n v="236100"/>
    <x v="11"/>
    <x v="7"/>
  </r>
  <r>
    <x v="973"/>
    <x v="10"/>
    <s v="Dispositivi medici"/>
    <x v="1"/>
    <x v="1"/>
    <s v="Q0204"/>
    <s v="DISPOSITIVI PER VITRECTOMIA"/>
    <m/>
    <s v="No"/>
    <m/>
    <s v="Acquisto"/>
    <d v="2016-08-01T00:00:00"/>
    <x v="2"/>
    <m/>
    <n v="65000"/>
    <x v="11"/>
    <x v="9"/>
  </r>
  <r>
    <x v="974"/>
    <x v="10"/>
    <s v="Dispositivi medici"/>
    <x v="1"/>
    <x v="1"/>
    <s v="Q0204"/>
    <s v="DISPOSITIVI PER VITRECTOMIA"/>
    <m/>
    <s v="No"/>
    <m/>
    <s v="Acquisto"/>
    <d v="2016-08-01T00:00:00"/>
    <x v="2"/>
    <m/>
    <n v="50000"/>
    <x v="11"/>
    <x v="4"/>
  </r>
  <r>
    <x v="975"/>
    <x v="0"/>
    <s v="Dispositivi medici"/>
    <x v="1"/>
    <x v="1"/>
    <s v="M04"/>
    <s v="MEDICAZIONI SPECIALI"/>
    <m/>
    <s v="No"/>
    <m/>
    <s v="Acquisto"/>
    <d v="2017-03-01T00:00:00"/>
    <x v="1"/>
    <m/>
    <n v="60000"/>
    <x v="11"/>
    <x v="15"/>
  </r>
  <r>
    <x v="976"/>
    <x v="18"/>
    <s v="Dispositivi medici"/>
    <x v="122"/>
    <x v="120"/>
    <s v="W01"/>
    <s v="REAGENTI DIAGNOSTICI"/>
    <m/>
    <s v="No"/>
    <m/>
    <s v="Acquisto"/>
    <s v=""/>
    <x v="4"/>
    <m/>
    <n v="1943400"/>
    <x v="5"/>
    <x v="2"/>
  </r>
  <r>
    <x v="977"/>
    <x v="18"/>
    <s v="Dispositivi medici"/>
    <x v="122"/>
    <x v="120"/>
    <s v="W01"/>
    <s v="REAGENTI DIAGNOSTICI"/>
    <m/>
    <s v="No"/>
    <m/>
    <s v="Acquisto"/>
    <s v=""/>
    <x v="4"/>
    <m/>
    <n v="610000"/>
    <x v="5"/>
    <x v="15"/>
  </r>
  <r>
    <x v="978"/>
    <x v="18"/>
    <s v="Dispositivi medici"/>
    <x v="122"/>
    <x v="120"/>
    <s v="W01"/>
    <s v="REAGENTI DIAGNOSTICI"/>
    <m/>
    <s v="No"/>
    <m/>
    <s v="Acquisto"/>
    <s v=""/>
    <x v="4"/>
    <m/>
    <n v="1779000"/>
    <x v="5"/>
    <x v="7"/>
  </r>
  <r>
    <x v="979"/>
    <x v="18"/>
    <s v="Dispositivi medici"/>
    <x v="122"/>
    <x v="120"/>
    <s v="W01"/>
    <s v="REAGENTI DIAGNOSTICI"/>
    <m/>
    <s v="No"/>
    <m/>
    <s v="Acquisto"/>
    <s v=""/>
    <x v="4"/>
    <m/>
    <n v="516000"/>
    <x v="5"/>
    <x v="9"/>
  </r>
  <r>
    <x v="980"/>
    <x v="18"/>
    <s v="Dispositivi medici"/>
    <x v="122"/>
    <x v="120"/>
    <s v="W01"/>
    <s v="REAGENTI DIAGNOSTICI"/>
    <m/>
    <s v="No"/>
    <m/>
    <s v="Acquisto"/>
    <s v=""/>
    <x v="4"/>
    <m/>
    <n v="160000"/>
    <x v="5"/>
    <x v="10"/>
  </r>
  <r>
    <x v="981"/>
    <x v="18"/>
    <s v="Dispositivi medici"/>
    <x v="122"/>
    <x v="120"/>
    <s v="W01"/>
    <s v="REAGENTI DIAGNOSTICI"/>
    <m/>
    <s v="No"/>
    <m/>
    <s v="Acquisto"/>
    <s v=""/>
    <x v="4"/>
    <m/>
    <n v="1553000"/>
    <x v="5"/>
    <x v="5"/>
  </r>
  <r>
    <x v="982"/>
    <x v="4"/>
    <s v="Dispositivi medici"/>
    <x v="122"/>
    <x v="120"/>
    <s v="W01"/>
    <s v="REAGENTI DIAGNOSTICI"/>
    <m/>
    <s v="No"/>
    <m/>
    <s v="Noleggio"/>
    <d v="2018-11-01T00:00:00"/>
    <x v="5"/>
    <m/>
    <n v="16000"/>
    <x v="11"/>
    <x v="15"/>
  </r>
  <r>
    <x v="983"/>
    <x v="5"/>
    <s v="Dispositivi medici"/>
    <x v="122"/>
    <x v="120"/>
    <s v="W01"/>
    <s v="REAGENTI DIAGNOSTICI"/>
    <m/>
    <s v="No"/>
    <m/>
    <s v="Noleggio"/>
    <d v="2017-02-01T00:00:00"/>
    <x v="5"/>
    <m/>
    <n v="82000"/>
    <x v="11"/>
    <x v="15"/>
  </r>
  <r>
    <x v="984"/>
    <x v="2"/>
    <s v="Dispositivi medici"/>
    <x v="122"/>
    <x v="120"/>
    <s v="W01"/>
    <s v="REAGENTI DIAGNOSTICI"/>
    <m/>
    <s v="No"/>
    <m/>
    <s v="Noleggio"/>
    <d v="2017-12-01T00:00:00"/>
    <x v="5"/>
    <m/>
    <n v="12500"/>
    <x v="11"/>
    <x v="15"/>
  </r>
  <r>
    <x v="985"/>
    <x v="22"/>
    <s v="Dispositivi medici"/>
    <x v="122"/>
    <x v="120"/>
    <s v="W01"/>
    <s v="REAGENTI DIAGNOSTICI"/>
    <m/>
    <s v="No"/>
    <m/>
    <s v="Acquisto"/>
    <s v=""/>
    <x v="5"/>
    <m/>
    <n v="28000"/>
    <x v="5"/>
    <x v="2"/>
  </r>
  <r>
    <x v="986"/>
    <x v="22"/>
    <s v="Dispositivi medici"/>
    <x v="122"/>
    <x v="120"/>
    <s v="W01"/>
    <s v="REAGENTI DIAGNOSTICI"/>
    <m/>
    <s v="No"/>
    <m/>
    <s v="Acquisto"/>
    <s v=""/>
    <x v="5"/>
    <m/>
    <n v="20000"/>
    <x v="5"/>
    <x v="15"/>
  </r>
  <r>
    <x v="987"/>
    <x v="22"/>
    <s v="Dispositivi medici"/>
    <x v="122"/>
    <x v="120"/>
    <s v="W01"/>
    <s v="REAGENTI DIAGNOSTICI"/>
    <m/>
    <s v="No"/>
    <m/>
    <s v="Acquisto"/>
    <s v=""/>
    <x v="5"/>
    <m/>
    <n v="35000"/>
    <x v="5"/>
    <x v="7"/>
  </r>
  <r>
    <x v="988"/>
    <x v="22"/>
    <s v="Dispositivi medici"/>
    <x v="122"/>
    <x v="120"/>
    <s v="W01"/>
    <s v="REAGENTI DIAGNOSTICI"/>
    <m/>
    <s v="No"/>
    <m/>
    <s v="Acquisto"/>
    <s v=""/>
    <x v="5"/>
    <m/>
    <n v="25000"/>
    <x v="5"/>
    <x v="9"/>
  </r>
  <r>
    <x v="989"/>
    <x v="22"/>
    <s v="Dispositivi medici"/>
    <x v="122"/>
    <x v="120"/>
    <s v="W01"/>
    <s v="REAGENTI DIAGNOSTICI"/>
    <m/>
    <s v="No"/>
    <m/>
    <s v="Acquisto"/>
    <s v=""/>
    <x v="5"/>
    <m/>
    <n v="20000"/>
    <x v="5"/>
    <x v="4"/>
  </r>
  <r>
    <x v="990"/>
    <x v="22"/>
    <s v="Dispositivi medici"/>
    <x v="122"/>
    <x v="120"/>
    <s v="W01"/>
    <s v="REAGENTI DIAGNOSTICI"/>
    <m/>
    <s v="No"/>
    <m/>
    <s v="Acquisto"/>
    <s v=""/>
    <x v="5"/>
    <m/>
    <n v="19000"/>
    <x v="5"/>
    <x v="10"/>
  </r>
  <r>
    <x v="991"/>
    <x v="22"/>
    <s v="Dispositivi medici"/>
    <x v="122"/>
    <x v="120"/>
    <s v="W01"/>
    <s v="REAGENTI DIAGNOSTICI"/>
    <m/>
    <s v="No"/>
    <m/>
    <s v="Acquisto"/>
    <s v=""/>
    <x v="5"/>
    <m/>
    <n v="23200"/>
    <x v="5"/>
    <x v="5"/>
  </r>
  <r>
    <x v="992"/>
    <x v="2"/>
    <s v="Dispositivi medici"/>
    <x v="122"/>
    <x v="120"/>
    <s v="W01"/>
    <s v="REAGENTI DIAGNOSTICI"/>
    <m/>
    <s v="No"/>
    <m/>
    <s v="Noleggio"/>
    <d v="2016-08-01T00:00:00"/>
    <x v="5"/>
    <m/>
    <n v="135400"/>
    <x v="11"/>
    <x v="15"/>
  </r>
  <r>
    <x v="993"/>
    <x v="16"/>
    <s v="Dispositivi medici"/>
    <x v="122"/>
    <x v="120"/>
    <s v="W01"/>
    <s v="REAGENTI DIAGNOSTICI"/>
    <m/>
    <s v="Si"/>
    <m/>
    <s v="Convenzione ARCA"/>
    <d v="2016-12-01T00:00:00"/>
    <x v="5"/>
    <m/>
    <n v="168400"/>
    <x v="11"/>
    <x v="15"/>
  </r>
  <r>
    <x v="994"/>
    <x v="16"/>
    <s v="Dispositivi medici"/>
    <x v="122"/>
    <x v="120"/>
    <s v="W01"/>
    <s v="REAGENTI DIAGNOSTICI"/>
    <m/>
    <s v="Si"/>
    <m/>
    <s v="Convenzione ARCA"/>
    <d v="2016-12-01T00:00:00"/>
    <x v="5"/>
    <m/>
    <n v="234345"/>
    <x v="11"/>
    <x v="1"/>
  </r>
  <r>
    <x v="995"/>
    <x v="16"/>
    <s v="Dispositivi medici"/>
    <x v="122"/>
    <x v="120"/>
    <s v="W01"/>
    <s v="REAGENTI DIAGNOSTICI"/>
    <m/>
    <s v="Si"/>
    <m/>
    <s v="Convenzione ARCA"/>
    <d v="2016-12-01T00:00:00"/>
    <x v="5"/>
    <m/>
    <n v="30000"/>
    <x v="11"/>
    <x v="8"/>
  </r>
  <r>
    <x v="996"/>
    <x v="14"/>
    <s v="Dispositivi medici"/>
    <x v="122"/>
    <x v="120"/>
    <s v="W01"/>
    <s v="REAGENTI DIAGNOSTICI"/>
    <m/>
    <s v="No"/>
    <m/>
    <s v="Noleggio"/>
    <d v="2018-05-01T00:00:00"/>
    <x v="5"/>
    <m/>
    <n v="56410"/>
    <x v="11"/>
    <x v="15"/>
  </r>
  <r>
    <x v="997"/>
    <x v="14"/>
    <s v="Dispositivi medici"/>
    <x v="122"/>
    <x v="120"/>
    <s v="W01"/>
    <s v="REAGENTI DIAGNOSTICI"/>
    <m/>
    <s v="No"/>
    <m/>
    <s v="Noleggio"/>
    <d v="2018-05-01T00:00:00"/>
    <x v="5"/>
    <m/>
    <n v="127000"/>
    <x v="11"/>
    <x v="1"/>
  </r>
  <r>
    <x v="998"/>
    <x v="14"/>
    <s v="Dispositivi medici"/>
    <x v="122"/>
    <x v="120"/>
    <s v="W01"/>
    <s v="REAGENTI DIAGNOSTICI"/>
    <m/>
    <s v="No"/>
    <m/>
    <s v="Noleggio"/>
    <d v="2018-05-01T00:00:00"/>
    <x v="5"/>
    <m/>
    <n v="150000"/>
    <x v="11"/>
    <x v="5"/>
  </r>
  <r>
    <x v="999"/>
    <x v="2"/>
    <s v="Dispositivi medici"/>
    <x v="122"/>
    <x v="120"/>
    <s v="W01"/>
    <s v="REAGENTI DIAGNOSTICI"/>
    <m/>
    <s v="No"/>
    <m/>
    <s v="Noleggio"/>
    <d v="2016-12-01T00:00:00"/>
    <x v="2"/>
    <m/>
    <n v="37500"/>
    <x v="11"/>
    <x v="15"/>
  </r>
  <r>
    <x v="1000"/>
    <x v="2"/>
    <s v="Dispositivi medici"/>
    <x v="122"/>
    <x v="120"/>
    <s v="W01"/>
    <s v="REAGENTI DIAGNOSTICI"/>
    <m/>
    <s v="No"/>
    <m/>
    <s v="Noleggio"/>
    <d v="2017-10-01T00:00:00"/>
    <x v="5"/>
    <m/>
    <n v="16500"/>
    <x v="11"/>
    <x v="15"/>
  </r>
  <r>
    <x v="1001"/>
    <x v="13"/>
    <s v="Dispositivi medici"/>
    <x v="122"/>
    <x v="120"/>
    <s v="W01"/>
    <s v="REAGENTI DIAGNOSTICI"/>
    <m/>
    <s v="No"/>
    <m/>
    <s v="Acquisto"/>
    <d v="2018-02-01T00:00:00"/>
    <x v="5"/>
    <m/>
    <n v="10000"/>
    <x v="9"/>
    <x v="0"/>
  </r>
  <r>
    <x v="1002"/>
    <x v="13"/>
    <s v="Dispositivi medici"/>
    <x v="122"/>
    <x v="120"/>
    <s v="W01"/>
    <s v="REAGENTI DIAGNOSTICI"/>
    <m/>
    <s v="No"/>
    <m/>
    <s v="Acquisto"/>
    <d v="2018-02-01T00:00:00"/>
    <x v="5"/>
    <m/>
    <n v="49000"/>
    <x v="9"/>
    <x v="2"/>
  </r>
  <r>
    <x v="1003"/>
    <x v="13"/>
    <s v="Dispositivi medici"/>
    <x v="122"/>
    <x v="120"/>
    <s v="W01"/>
    <s v="REAGENTI DIAGNOSTICI"/>
    <m/>
    <s v="No"/>
    <m/>
    <s v="Acquisto"/>
    <d v="2018-02-01T00:00:00"/>
    <x v="5"/>
    <m/>
    <n v="20000"/>
    <x v="9"/>
    <x v="15"/>
  </r>
  <r>
    <x v="1004"/>
    <x v="13"/>
    <s v="Dispositivi medici"/>
    <x v="122"/>
    <x v="120"/>
    <s v="W01"/>
    <s v="REAGENTI DIAGNOSTICI"/>
    <m/>
    <s v="No"/>
    <m/>
    <s v="Acquisto"/>
    <d v="2018-02-01T00:00:00"/>
    <x v="5"/>
    <m/>
    <n v="65000"/>
    <x v="9"/>
    <x v="7"/>
  </r>
  <r>
    <x v="1005"/>
    <x v="13"/>
    <s v="Dispositivi medici"/>
    <x v="122"/>
    <x v="120"/>
    <s v="W01"/>
    <s v="REAGENTI DIAGNOSTICI"/>
    <m/>
    <s v="No"/>
    <m/>
    <s v="Acquisto"/>
    <d v="2018-02-01T00:00:00"/>
    <x v="5"/>
    <m/>
    <n v="120000"/>
    <x v="9"/>
    <x v="9"/>
  </r>
  <r>
    <x v="1006"/>
    <x v="13"/>
    <s v="Dispositivi medici"/>
    <x v="122"/>
    <x v="120"/>
    <s v="W01"/>
    <s v="REAGENTI DIAGNOSTICI"/>
    <m/>
    <s v="No"/>
    <m/>
    <s v="Acquisto"/>
    <d v="2018-02-01T00:00:00"/>
    <x v="5"/>
    <m/>
    <n v="160400"/>
    <x v="9"/>
    <x v="4"/>
  </r>
  <r>
    <x v="1007"/>
    <x v="13"/>
    <s v="Dispositivi medici"/>
    <x v="122"/>
    <x v="120"/>
    <s v="W01"/>
    <s v="REAGENTI DIAGNOSTICI"/>
    <m/>
    <s v="No"/>
    <m/>
    <s v="Acquisto"/>
    <d v="2018-02-01T00:00:00"/>
    <x v="5"/>
    <m/>
    <n v="80000"/>
    <x v="9"/>
    <x v="8"/>
  </r>
  <r>
    <x v="1008"/>
    <x v="13"/>
    <s v="Dispositivi medici"/>
    <x v="122"/>
    <x v="120"/>
    <s v="W01"/>
    <s v="REAGENTI DIAGNOSTICI"/>
    <m/>
    <s v="No"/>
    <m/>
    <s v="Acquisto"/>
    <d v="2018-02-01T00:00:00"/>
    <x v="5"/>
    <m/>
    <n v="10000"/>
    <x v="9"/>
    <x v="3"/>
  </r>
  <r>
    <x v="1009"/>
    <x v="13"/>
    <s v="Dispositivi medici"/>
    <x v="122"/>
    <x v="120"/>
    <s v="W01"/>
    <s v="REAGENTI DIAGNOSTICI"/>
    <m/>
    <s v="No"/>
    <m/>
    <s v="Acquisto"/>
    <d v="2018-02-01T00:00:00"/>
    <x v="5"/>
    <m/>
    <n v="10000"/>
    <x v="9"/>
    <x v="10"/>
  </r>
  <r>
    <x v="1010"/>
    <x v="13"/>
    <s v="Dispositivi medici"/>
    <x v="122"/>
    <x v="120"/>
    <s v="W01"/>
    <s v="REAGENTI DIAGNOSTICI"/>
    <m/>
    <s v="No"/>
    <m/>
    <s v="Acquisto"/>
    <d v="2018-02-01T00:00:00"/>
    <x v="5"/>
    <m/>
    <n v="39000"/>
    <x v="9"/>
    <x v="5"/>
  </r>
  <r>
    <x v="1011"/>
    <x v="7"/>
    <s v="Dispositivi medici"/>
    <x v="122"/>
    <x v="120"/>
    <s v="W0205"/>
    <s v="STRUMENTAZIONE PER ANALISI DI ACIDI NUCLEICI"/>
    <m/>
    <s v="No"/>
    <m/>
    <s v="Noleggio"/>
    <d v="2016-09-01T00:00:00"/>
    <x v="2"/>
    <m/>
    <n v="40000"/>
    <x v="2"/>
    <x v="2"/>
  </r>
  <r>
    <x v="1012"/>
    <x v="9"/>
    <s v="Dispositivi medici"/>
    <x v="122"/>
    <x v="120"/>
    <s v="W01"/>
    <s v="REAGENTI DIAGNOSTICI"/>
    <m/>
    <s v="No"/>
    <m/>
    <s v="Acquisto"/>
    <s v=""/>
    <x v="2"/>
    <m/>
    <n v="37000"/>
    <x v="5"/>
    <x v="5"/>
  </r>
  <r>
    <x v="1013"/>
    <x v="13"/>
    <s v="Dispositivi medici"/>
    <x v="122"/>
    <x v="120"/>
    <s v="W01"/>
    <s v="REAGENTI DIAGNOSTICI"/>
    <m/>
    <s v="No"/>
    <m/>
    <s v="Acquisto"/>
    <s v=""/>
    <x v="5"/>
    <m/>
    <n v="40000"/>
    <x v="5"/>
    <x v="0"/>
  </r>
  <r>
    <x v="1014"/>
    <x v="13"/>
    <s v="Dispositivi medici"/>
    <x v="122"/>
    <x v="120"/>
    <s v="W01"/>
    <s v="REAGENTI DIAGNOSTICI"/>
    <m/>
    <s v="No"/>
    <m/>
    <s v="Acquisto"/>
    <s v=""/>
    <x v="5"/>
    <m/>
    <n v="192500"/>
    <x v="5"/>
    <x v="5"/>
  </r>
  <r>
    <x v="1015"/>
    <x v="13"/>
    <s v="Dispositivi medici"/>
    <x v="149"/>
    <x v="147"/>
    <s v="A08"/>
    <s v="SACCHE E CONTENITORI PER NUTRIZIONE ED INFUSIONE"/>
    <m/>
    <s v="No"/>
    <m/>
    <s v="Acquisto"/>
    <d v="2017-06-01T00:00:00"/>
    <x v="5"/>
    <m/>
    <n v="16000"/>
    <x v="8"/>
    <x v="8"/>
  </r>
  <r>
    <x v="1016"/>
    <x v="13"/>
    <s v="Dispositivi medici"/>
    <x v="149"/>
    <x v="147"/>
    <s v="A08"/>
    <s v="SACCHE E CONTENITORI PER NUTRIZIONE ED INFUSIONE"/>
    <m/>
    <s v="No"/>
    <m/>
    <s v="Acquisto"/>
    <d v="2017-06-01T00:00:00"/>
    <x v="5"/>
    <m/>
    <n v="60000"/>
    <x v="8"/>
    <x v="22"/>
  </r>
  <r>
    <x v="1017"/>
    <x v="10"/>
    <s v="Dispositivi medici"/>
    <x v="122"/>
    <x v="120"/>
    <s v="W01"/>
    <s v="REAGENTI DIAGNOSTICI"/>
    <m/>
    <s v="No"/>
    <m/>
    <s v="Acquisto"/>
    <s v=""/>
    <x v="5"/>
    <m/>
    <n v="69500"/>
    <x v="5"/>
    <x v="15"/>
  </r>
  <r>
    <x v="1018"/>
    <x v="10"/>
    <s v="Dispositivi medici"/>
    <x v="122"/>
    <x v="120"/>
    <s v="W01"/>
    <s v="REAGENTI DIAGNOSTICI"/>
    <m/>
    <s v="No"/>
    <m/>
    <s v="Acquisto"/>
    <s v=""/>
    <x v="5"/>
    <m/>
    <n v="98000"/>
    <x v="5"/>
    <x v="1"/>
  </r>
  <r>
    <x v="1019"/>
    <x v="10"/>
    <s v="Dispositivi medici"/>
    <x v="122"/>
    <x v="120"/>
    <s v="W01"/>
    <s v="REAGENTI DIAGNOSTICI"/>
    <m/>
    <s v="No"/>
    <m/>
    <s v="Acquisto"/>
    <s v=""/>
    <x v="5"/>
    <m/>
    <n v="140000"/>
    <x v="5"/>
    <x v="12"/>
  </r>
  <r>
    <x v="1020"/>
    <x v="10"/>
    <s v="Dispositivi medici"/>
    <x v="122"/>
    <x v="120"/>
    <s v="W01"/>
    <s v="REAGENTI DIAGNOSTICI"/>
    <m/>
    <s v="No"/>
    <m/>
    <s v="Acquisto"/>
    <s v=""/>
    <x v="5"/>
    <m/>
    <n v="105000"/>
    <x v="5"/>
    <x v="5"/>
  </r>
  <r>
    <x v="1021"/>
    <x v="4"/>
    <s v="Dispositivi medici"/>
    <x v="16"/>
    <x v="16"/>
    <s v="Z110204"/>
    <s v="STRUMENTAZIONE PER TOMOGRAFIA AD EMISSIONE DI POSITRONI"/>
    <m/>
    <s v="No"/>
    <m/>
    <s v="Noleggio"/>
    <d v="2018-11-01T00:00:00"/>
    <x v="5"/>
    <m/>
    <n v="307000"/>
    <x v="11"/>
    <x v="15"/>
  </r>
  <r>
    <x v="1022"/>
    <x v="1"/>
    <s v="Forniture / servizi"/>
    <x v="208"/>
    <x v="206"/>
    <m/>
    <s v="-"/>
    <m/>
    <s v="Si"/>
    <m/>
    <s v="Convenzione ARCA"/>
    <d v="2018-12-01T00:00:00"/>
    <x v="1"/>
    <m/>
    <n v="1582295"/>
    <x v="1"/>
    <x v="1"/>
  </r>
  <r>
    <x v="1023"/>
    <x v="9"/>
    <s v="Dispositivi medici"/>
    <x v="60"/>
    <x v="60"/>
    <s v="W01"/>
    <s v="REAGENTI DIAGNOSTICI"/>
    <m/>
    <s v="No"/>
    <m/>
    <s v="Acquisto"/>
    <d v="2017-11-01T00:00:00"/>
    <x v="2"/>
    <m/>
    <n v="45000"/>
    <x v="3"/>
    <x v="3"/>
  </r>
  <r>
    <x v="1024"/>
    <x v="6"/>
    <s v="Dispositivi medici"/>
    <x v="122"/>
    <x v="120"/>
    <s v="W01"/>
    <s v="REAGENTI DIAGNOSTICI"/>
    <m/>
    <s v="No"/>
    <m/>
    <s v="Noleggio"/>
    <d v="2018-05-01T00:00:00"/>
    <x v="5"/>
    <m/>
    <n v="76500"/>
    <x v="11"/>
    <x v="15"/>
  </r>
  <r>
    <x v="1025"/>
    <x v="5"/>
    <s v="Dispositivi medici"/>
    <x v="122"/>
    <x v="120"/>
    <s v="W01"/>
    <s v="REAGENTI DIAGNOSTICI"/>
    <m/>
    <s v="Si"/>
    <m/>
    <s v="Convenzione ARCA"/>
    <d v="2016-07-01T00:00:00"/>
    <x v="5"/>
    <m/>
    <n v="73200"/>
    <x v="11"/>
    <x v="15"/>
  </r>
  <r>
    <x v="1026"/>
    <x v="14"/>
    <s v="Dispositivi medici"/>
    <x v="122"/>
    <x v="120"/>
    <s v="W01"/>
    <s v="REAGENTI DIAGNOSTICI"/>
    <m/>
    <s v="No"/>
    <m/>
    <s v="Noleggio"/>
    <d v="2018-07-01T00:00:00"/>
    <x v="5"/>
    <m/>
    <n v="115000"/>
    <x v="11"/>
    <x v="15"/>
  </r>
  <r>
    <x v="1027"/>
    <x v="14"/>
    <s v="Dispositivi medici"/>
    <x v="122"/>
    <x v="120"/>
    <s v="W01"/>
    <s v="REAGENTI DIAGNOSTICI"/>
    <m/>
    <s v="No"/>
    <m/>
    <s v="Noleggio"/>
    <d v="2018-07-01T00:00:00"/>
    <x v="5"/>
    <m/>
    <n v="194700"/>
    <x v="11"/>
    <x v="1"/>
  </r>
  <r>
    <x v="1028"/>
    <x v="14"/>
    <s v="Dispositivi medici"/>
    <x v="122"/>
    <x v="120"/>
    <s v="W01"/>
    <s v="REAGENTI DIAGNOSTICI"/>
    <m/>
    <s v="No"/>
    <m/>
    <s v="Noleggio"/>
    <d v="2018-07-01T00:00:00"/>
    <x v="5"/>
    <m/>
    <n v="278780"/>
    <x v="11"/>
    <x v="7"/>
  </r>
  <r>
    <x v="1029"/>
    <x v="14"/>
    <s v="Dispositivi medici"/>
    <x v="122"/>
    <x v="120"/>
    <s v="W01"/>
    <s v="REAGENTI DIAGNOSTICI"/>
    <m/>
    <s v="No"/>
    <m/>
    <s v="Noleggio"/>
    <d v="2018-07-01T00:00:00"/>
    <x v="5"/>
    <m/>
    <n v="175000"/>
    <x v="11"/>
    <x v="9"/>
  </r>
  <r>
    <x v="1030"/>
    <x v="14"/>
    <s v="Dispositivi medici"/>
    <x v="122"/>
    <x v="120"/>
    <s v="W01"/>
    <s v="REAGENTI DIAGNOSTICI"/>
    <m/>
    <s v="No"/>
    <m/>
    <s v="Noleggio"/>
    <d v="2018-07-01T00:00:00"/>
    <x v="5"/>
    <m/>
    <n v="330000"/>
    <x v="11"/>
    <x v="5"/>
  </r>
  <r>
    <x v="1031"/>
    <x v="20"/>
    <s v="Dispositivi medici"/>
    <x v="206"/>
    <x v="204"/>
    <s v="W05"/>
    <s v="DISPOSITIVI IVD CONSUMABILI DI USO GENERALE"/>
    <m/>
    <s v="No"/>
    <m/>
    <s v="Acquisto"/>
    <d v="2018-12-01T00:00:00"/>
    <x v="2"/>
    <m/>
    <n v="150000"/>
    <x v="3"/>
    <x v="0"/>
  </r>
  <r>
    <x v="1032"/>
    <x v="20"/>
    <s v="Dispositivi medici"/>
    <x v="206"/>
    <x v="204"/>
    <s v="W05"/>
    <s v="DISPOSITIVI IVD CONSUMABILI DI USO GENERALE"/>
    <m/>
    <s v="No"/>
    <m/>
    <s v="Acquisto"/>
    <d v="2018-12-01T00:00:00"/>
    <x v="2"/>
    <m/>
    <n v="40000"/>
    <x v="3"/>
    <x v="2"/>
  </r>
  <r>
    <x v="1033"/>
    <x v="20"/>
    <s v="Dispositivi medici"/>
    <x v="206"/>
    <x v="204"/>
    <s v="W05"/>
    <s v="DISPOSITIVI IVD CONSUMABILI DI USO GENERALE"/>
    <m/>
    <s v="No"/>
    <m/>
    <s v="Acquisto"/>
    <d v="2018-12-01T00:00:00"/>
    <x v="2"/>
    <m/>
    <n v="72000"/>
    <x v="3"/>
    <x v="15"/>
  </r>
  <r>
    <x v="1034"/>
    <x v="20"/>
    <s v="Dispositivi medici"/>
    <x v="206"/>
    <x v="204"/>
    <s v="W05"/>
    <s v="DISPOSITIVI IVD CONSUMABILI DI USO GENERALE"/>
    <m/>
    <s v="No"/>
    <m/>
    <s v="Acquisto"/>
    <d v="2018-12-01T00:00:00"/>
    <x v="2"/>
    <m/>
    <n v="288000"/>
    <x v="3"/>
    <x v="3"/>
  </r>
  <r>
    <x v="1035"/>
    <x v="9"/>
    <s v="Dispositivi medici"/>
    <x v="122"/>
    <x v="120"/>
    <s v="W01"/>
    <s v="REAGENTI DIAGNOSTICI"/>
    <m/>
    <s v="No"/>
    <m/>
    <s v="Noleggio"/>
    <d v="2016-10-01T00:00:00"/>
    <x v="5"/>
    <m/>
    <n v="37651"/>
    <x v="11"/>
    <x v="15"/>
  </r>
  <r>
    <x v="1036"/>
    <x v="0"/>
    <s v="Dispositivi medici"/>
    <x v="60"/>
    <x v="60"/>
    <s v="W0102010111"/>
    <s v="KIT IMMUNOFISSAZIONE"/>
    <m/>
    <s v="No"/>
    <m/>
    <s v="Acquisto"/>
    <s v=""/>
    <x v="2"/>
    <m/>
    <n v="26558"/>
    <x v="2"/>
    <x v="2"/>
  </r>
  <r>
    <x v="1037"/>
    <x v="0"/>
    <s v="Forniture / servizi"/>
    <x v="7"/>
    <x v="7"/>
    <m/>
    <s v="-"/>
    <m/>
    <s v="No"/>
    <m/>
    <s v="Leasing operativo"/>
    <d v="2017-01-01T00:00:00"/>
    <x v="5"/>
    <m/>
    <n v="300000"/>
    <x v="3"/>
    <x v="3"/>
  </r>
  <r>
    <x v="1038"/>
    <x v="9"/>
    <s v="Dispositivi medici"/>
    <x v="171"/>
    <x v="169"/>
    <s v="P0301"/>
    <s v="LENTI INTRAOCULARI"/>
    <m/>
    <s v="Si"/>
    <m/>
    <s v="Convenzione ARCA"/>
    <d v="2018-04-01T00:00:00"/>
    <x v="5"/>
    <m/>
    <n v="498000"/>
    <x v="11"/>
    <x v="15"/>
  </r>
  <r>
    <x v="1039"/>
    <x v="11"/>
    <s v="Dispositivi medici"/>
    <x v="209"/>
    <x v="207"/>
    <s v="S90"/>
    <s v="PRODOTTI PER STERILIZZAZIONE - VARI"/>
    <m/>
    <s v="Si"/>
    <m/>
    <s v="Convenzione ARCA"/>
    <d v="2018-03-01T00:00:00"/>
    <x v="2"/>
    <m/>
    <n v="34000"/>
    <x v="11"/>
    <x v="15"/>
  </r>
  <r>
    <x v="1040"/>
    <x v="0"/>
    <s v="Dispositivi medici"/>
    <x v="210"/>
    <x v="208"/>
    <s v="W05"/>
    <s v="DISPOSITIVI IVD CONSUMABILI DI USO GENERALE"/>
    <m/>
    <s v="Si"/>
    <m/>
    <s v="Convenzione ARCA"/>
    <s v=""/>
    <x v="0"/>
    <m/>
    <n v="285000"/>
    <x v="3"/>
    <x v="3"/>
  </r>
  <r>
    <x v="1041"/>
    <x v="1"/>
    <s v="Dispositivi medici"/>
    <x v="211"/>
    <x v="209"/>
    <s v="M90"/>
    <s v="DISPOSITIVI PER MEDICAZIONE - VARI"/>
    <m/>
    <s v="Si"/>
    <m/>
    <s v="Convenzione ARCA"/>
    <d v="2018-12-01T00:00:00"/>
    <x v="1"/>
    <m/>
    <n v="537000"/>
    <x v="3"/>
    <x v="3"/>
  </r>
  <r>
    <x v="1042"/>
    <x v="0"/>
    <s v="Dispositivi medici"/>
    <x v="0"/>
    <x v="0"/>
    <s v="G03"/>
    <s v="DISPOSITIVI PER ENDOSCOPIA DIGESTIVA"/>
    <m/>
    <s v="No"/>
    <m/>
    <s v="Noleggio"/>
    <d v="2017-01-01T00:00:00"/>
    <x v="5"/>
    <m/>
    <n v="108000"/>
    <x v="3"/>
    <x v="3"/>
  </r>
  <r>
    <x v="1043"/>
    <x v="9"/>
    <s v="Forniture / servizi sanitari"/>
    <x v="7"/>
    <x v="7"/>
    <m/>
    <s v="-"/>
    <m/>
    <s v="No"/>
    <m/>
    <s v="Acquisto"/>
    <d v="2017-08-01T00:00:00"/>
    <x v="3"/>
    <m/>
    <n v="30000"/>
    <x v="3"/>
    <x v="3"/>
  </r>
  <r>
    <x v="1044"/>
    <x v="6"/>
    <s v="Dispositivi medici"/>
    <x v="140"/>
    <x v="138"/>
    <s v="Q0203"/>
    <s v="FLUIDI GASSOSI, LIQUIDI E VISCOELASTICI PER CHIRURGIA OFTALMICA E OFTALMOLOGIA CLINICA"/>
    <m/>
    <s v="Si"/>
    <m/>
    <s v="Convenzione ARCA"/>
    <d v="2018-05-01T00:00:00"/>
    <x v="2"/>
    <m/>
    <n v="35000"/>
    <x v="11"/>
    <x v="15"/>
  </r>
  <r>
    <x v="1045"/>
    <x v="3"/>
    <s v="Dispositivi medici"/>
    <x v="1"/>
    <x v="1"/>
    <s v="L160302"/>
    <s v="SET DI STRUMENTARI DIAGNOSTICI PER OCULISTICA"/>
    <m/>
    <s v="Si"/>
    <m/>
    <s v="Convenzione ARCA"/>
    <d v="2016-03-01T00:00:00"/>
    <x v="0"/>
    <m/>
    <n v="14256"/>
    <x v="1"/>
    <x v="1"/>
  </r>
  <r>
    <x v="1046"/>
    <x v="2"/>
    <s v="Forniture / servizi sanitari"/>
    <x v="212"/>
    <x v="210"/>
    <m/>
    <s v="-"/>
    <m/>
    <s v="No"/>
    <m/>
    <s v="Noleggio"/>
    <d v="2017-04-01T00:00:00"/>
    <x v="3"/>
    <m/>
    <n v="30000"/>
    <x v="3"/>
    <x v="3"/>
  </r>
  <r>
    <x v="1047"/>
    <x v="13"/>
    <s v="Forniture / servizi"/>
    <x v="213"/>
    <x v="211"/>
    <m/>
    <s v="-"/>
    <m/>
    <s v="No"/>
    <m/>
    <s v="Acquisto"/>
    <d v="2017-04-01T00:00:00"/>
    <x v="1"/>
    <m/>
    <n v="80342.06"/>
    <x v="11"/>
    <x v="0"/>
  </r>
  <r>
    <x v="1048"/>
    <x v="13"/>
    <s v="Forniture / servizi"/>
    <x v="213"/>
    <x v="211"/>
    <m/>
    <s v="-"/>
    <m/>
    <s v="No"/>
    <m/>
    <s v="Acquisto"/>
    <d v="2017-04-01T00:00:00"/>
    <x v="1"/>
    <m/>
    <n v="147800"/>
    <x v="11"/>
    <x v="2"/>
  </r>
  <r>
    <x v="1049"/>
    <x v="13"/>
    <s v="Forniture / servizi"/>
    <x v="213"/>
    <x v="211"/>
    <m/>
    <s v="-"/>
    <m/>
    <s v="No"/>
    <m/>
    <s v="Acquisto"/>
    <d v="2017-04-01T00:00:00"/>
    <x v="1"/>
    <m/>
    <n v="222000"/>
    <x v="11"/>
    <x v="15"/>
  </r>
  <r>
    <x v="1050"/>
    <x v="13"/>
    <s v="Forniture / servizi"/>
    <x v="213"/>
    <x v="211"/>
    <m/>
    <s v="-"/>
    <m/>
    <s v="No"/>
    <m/>
    <s v="Acquisto"/>
    <d v="2017-04-01T00:00:00"/>
    <x v="1"/>
    <m/>
    <n v="80000"/>
    <x v="11"/>
    <x v="11"/>
  </r>
  <r>
    <x v="1051"/>
    <x v="13"/>
    <s v="Forniture / servizi"/>
    <x v="213"/>
    <x v="211"/>
    <m/>
    <s v="-"/>
    <m/>
    <s v="No"/>
    <m/>
    <s v="Acquisto"/>
    <d v="2017-04-01T00:00:00"/>
    <x v="1"/>
    <m/>
    <n v="25185.07"/>
    <x v="11"/>
    <x v="1"/>
  </r>
  <r>
    <x v="1052"/>
    <x v="13"/>
    <s v="Forniture / servizi"/>
    <x v="213"/>
    <x v="211"/>
    <m/>
    <s v="-"/>
    <m/>
    <s v="No"/>
    <m/>
    <s v="Acquisto"/>
    <d v="2017-04-01T00:00:00"/>
    <x v="1"/>
    <m/>
    <n v="31200"/>
    <x v="11"/>
    <x v="7"/>
  </r>
  <r>
    <x v="1053"/>
    <x v="13"/>
    <s v="Forniture / servizi"/>
    <x v="213"/>
    <x v="211"/>
    <m/>
    <s v="-"/>
    <m/>
    <s v="No"/>
    <m/>
    <s v="Acquisto"/>
    <d v="2017-04-01T00:00:00"/>
    <x v="1"/>
    <m/>
    <n v="130000"/>
    <x v="11"/>
    <x v="9"/>
  </r>
  <r>
    <x v="1054"/>
    <x v="13"/>
    <s v="Forniture / servizi"/>
    <x v="213"/>
    <x v="211"/>
    <m/>
    <s v="-"/>
    <m/>
    <s v="No"/>
    <m/>
    <s v="Acquisto"/>
    <d v="2017-04-01T00:00:00"/>
    <x v="1"/>
    <m/>
    <n v="85000"/>
    <x v="11"/>
    <x v="4"/>
  </r>
  <r>
    <x v="1055"/>
    <x v="13"/>
    <s v="Forniture / servizi"/>
    <x v="213"/>
    <x v="211"/>
    <m/>
    <s v="-"/>
    <m/>
    <s v="No"/>
    <m/>
    <s v="Acquisto"/>
    <d v="2017-04-01T00:00:00"/>
    <x v="1"/>
    <m/>
    <n v="78000"/>
    <x v="11"/>
    <x v="8"/>
  </r>
  <r>
    <x v="1056"/>
    <x v="13"/>
    <s v="Forniture / servizi"/>
    <x v="213"/>
    <x v="211"/>
    <m/>
    <s v="-"/>
    <m/>
    <s v="No"/>
    <m/>
    <s v="Acquisto"/>
    <d v="2017-04-01T00:00:00"/>
    <x v="1"/>
    <m/>
    <n v="35000"/>
    <x v="11"/>
    <x v="3"/>
  </r>
  <r>
    <x v="1057"/>
    <x v="13"/>
    <s v="Forniture / servizi"/>
    <x v="213"/>
    <x v="211"/>
    <m/>
    <s v="-"/>
    <m/>
    <s v="No"/>
    <m/>
    <s v="Acquisto"/>
    <d v="2017-04-01T00:00:00"/>
    <x v="1"/>
    <m/>
    <n v="37000"/>
    <x v="11"/>
    <x v="10"/>
  </r>
  <r>
    <x v="1058"/>
    <x v="13"/>
    <s v="Forniture / servizi"/>
    <x v="213"/>
    <x v="211"/>
    <m/>
    <s v="-"/>
    <m/>
    <s v="No"/>
    <m/>
    <s v="Acquisto"/>
    <d v="2017-04-01T00:00:00"/>
    <x v="1"/>
    <m/>
    <n v="100000"/>
    <x v="11"/>
    <x v="5"/>
  </r>
  <r>
    <x v="1059"/>
    <x v="5"/>
    <s v="Farmaci"/>
    <x v="43"/>
    <x v="43"/>
    <s v="A01AD11"/>
    <s v="VARI"/>
    <m/>
    <s v="Si"/>
    <m/>
    <s v="Convenzione ARCA"/>
    <d v="2016-12-01T00:00:00"/>
    <x v="0"/>
    <m/>
    <n v="284000"/>
    <x v="7"/>
    <x v="7"/>
  </r>
  <r>
    <x v="1060"/>
    <x v="0"/>
    <s v="Dispositivi medici"/>
    <x v="60"/>
    <x v="60"/>
    <s v="W01"/>
    <s v="REAGENTI DIAGNOSTICI"/>
    <m/>
    <s v="No"/>
    <m/>
    <s v="Acquisto"/>
    <d v="2016-10-01T00:00:00"/>
    <x v="2"/>
    <m/>
    <n v="34000"/>
    <x v="11"/>
    <x v="15"/>
  </r>
  <r>
    <x v="1061"/>
    <x v="2"/>
    <s v="Dispositivi medici"/>
    <x v="214"/>
    <x v="212"/>
    <s v="P06"/>
    <s v="PROTESI MAMMARIE"/>
    <m/>
    <s v="Si"/>
    <m/>
    <s v="Convenzione ARCA"/>
    <d v="2018-02-01T00:00:00"/>
    <x v="2"/>
    <m/>
    <n v="44000"/>
    <x v="11"/>
    <x v="15"/>
  </r>
  <r>
    <x v="1062"/>
    <x v="12"/>
    <s v="Dispositivi medici"/>
    <x v="180"/>
    <x v="178"/>
    <s v="P09"/>
    <s v="PROTESI ORTOPEDICHE E MEZZI PER OSTEOSINTESI E SINTESI TENDINEO-LEGAMENTOSA"/>
    <m/>
    <s v="No"/>
    <m/>
    <s v="Convenzione ARCA"/>
    <d v="2019-02-01T00:00:00"/>
    <x v="2"/>
    <m/>
    <n v="168509"/>
    <x v="2"/>
    <x v="2"/>
  </r>
  <r>
    <x v="1063"/>
    <x v="9"/>
    <s v="Dispositivi medici"/>
    <x v="180"/>
    <x v="178"/>
    <s v="P09"/>
    <s v="PROTESI ORTOPEDICHE E MEZZI PER OSTEOSINTESI E SINTESI TENDINEO-LEGAMENTOSA"/>
    <m/>
    <s v="No"/>
    <m/>
    <s v="Convenzione ARCA"/>
    <d v="2017-09-01T00:00:00"/>
    <x v="2"/>
    <m/>
    <n v="202112"/>
    <x v="2"/>
    <x v="2"/>
  </r>
  <r>
    <x v="1064"/>
    <x v="2"/>
    <s v="Forniture / servizi"/>
    <x v="179"/>
    <x v="177"/>
    <m/>
    <s v="-"/>
    <m/>
    <s v="No"/>
    <m/>
    <s v="Acquisto"/>
    <d v="2017-11-01T00:00:00"/>
    <x v="1"/>
    <m/>
    <n v="23766.5"/>
    <x v="1"/>
    <x v="1"/>
  </r>
  <r>
    <x v="1065"/>
    <x v="9"/>
    <s v="Dispositivi medici"/>
    <x v="122"/>
    <x v="120"/>
    <s v="W01"/>
    <s v="REAGENTI DIAGNOSTICI"/>
    <m/>
    <s v="No"/>
    <m/>
    <s v="Acquisto"/>
    <d v="2016-12-01T00:00:00"/>
    <x v="2"/>
    <m/>
    <n v="35000"/>
    <x v="11"/>
    <x v="15"/>
  </r>
  <r>
    <x v="1066"/>
    <x v="7"/>
    <s v="Dispositivi medici"/>
    <x v="60"/>
    <x v="60"/>
    <s v="W01"/>
    <s v="REAGENTI DIAGNOSTICI"/>
    <m/>
    <s v="No"/>
    <m/>
    <s v="Acquisto"/>
    <d v="2016-09-01T00:00:00"/>
    <x v="0"/>
    <m/>
    <n v="78000"/>
    <x v="3"/>
    <x v="3"/>
  </r>
  <r>
    <x v="1067"/>
    <x v="6"/>
    <s v="Dispositivi medici"/>
    <x v="122"/>
    <x v="120"/>
    <s v="W01"/>
    <s v="REAGENTI DIAGNOSTICI"/>
    <m/>
    <s v="No"/>
    <m/>
    <s v="Acquisto"/>
    <d v="2018-05-01T00:00:00"/>
    <x v="3"/>
    <m/>
    <n v="77900"/>
    <x v="10"/>
    <x v="10"/>
  </r>
  <r>
    <x v="1068"/>
    <x v="0"/>
    <s v="Dispositivi medici"/>
    <x v="60"/>
    <x v="60"/>
    <s v="W01"/>
    <s v="REAGENTI DIAGNOSTICI"/>
    <m/>
    <s v="No"/>
    <m/>
    <s v="Acquisto"/>
    <s v=""/>
    <x v="0"/>
    <m/>
    <n v="80000"/>
    <x v="3"/>
    <x v="3"/>
  </r>
  <r>
    <x v="1069"/>
    <x v="11"/>
    <s v="Forniture / servizi"/>
    <x v="27"/>
    <x v="27"/>
    <m/>
    <s v="-"/>
    <m/>
    <s v="No"/>
    <m/>
    <s v="Noleggio"/>
    <d v="2018-05-01T00:00:00"/>
    <x v="5"/>
    <m/>
    <n v="488000"/>
    <x v="7"/>
    <x v="7"/>
  </r>
  <r>
    <x v="1070"/>
    <x v="0"/>
    <s v="Farmaci"/>
    <x v="149"/>
    <x v="147"/>
    <s v="B05BA"/>
    <s v="SOLUZIONI NUTRIZIONALI PARENTERALI"/>
    <m/>
    <s v="No"/>
    <m/>
    <s v="Acquisto"/>
    <d v="2017-05-01T00:00:00"/>
    <x v="2"/>
    <m/>
    <n v="96000"/>
    <x v="3"/>
    <x v="3"/>
  </r>
  <r>
    <x v="1071"/>
    <x v="0"/>
    <s v="Dispositivi medici"/>
    <x v="58"/>
    <x v="58"/>
    <s v="A080102"/>
    <s v="SACCHE E CONTENITORI PER ALIMENTAZIONE PARENTERALE"/>
    <m/>
    <s v="Si"/>
    <m/>
    <s v="Convenzione ARCA"/>
    <d v="2017-03-01T00:00:00"/>
    <x v="2"/>
    <m/>
    <n v="117500"/>
    <x v="11"/>
    <x v="15"/>
  </r>
  <r>
    <x v="1072"/>
    <x v="10"/>
    <s v="Dispositivi medici"/>
    <x v="161"/>
    <x v="159"/>
    <s v="W01"/>
    <s v="REAGENTI DIAGNOSTICI"/>
    <m/>
    <s v="No"/>
    <m/>
    <s v="Acquisto"/>
    <s v=""/>
    <x v="5"/>
    <m/>
    <n v="155431"/>
    <x v="0"/>
    <x v="0"/>
  </r>
  <r>
    <x v="1073"/>
    <x v="10"/>
    <s v="Dispositivi medici"/>
    <x v="161"/>
    <x v="159"/>
    <s v="W01"/>
    <s v="REAGENTI DIAGNOSTICI"/>
    <m/>
    <s v="No"/>
    <m/>
    <s v="Acquisto"/>
    <s v=""/>
    <x v="5"/>
    <m/>
    <n v="30000"/>
    <x v="0"/>
    <x v="11"/>
  </r>
  <r>
    <x v="1074"/>
    <x v="10"/>
    <s v="Dispositivi medici"/>
    <x v="161"/>
    <x v="159"/>
    <s v="W01"/>
    <s v="REAGENTI DIAGNOSTICI"/>
    <m/>
    <s v="No"/>
    <m/>
    <s v="Acquisto"/>
    <s v=""/>
    <x v="5"/>
    <m/>
    <n v="63000"/>
    <x v="0"/>
    <x v="4"/>
  </r>
  <r>
    <x v="1075"/>
    <x v="10"/>
    <s v="Dispositivi medici"/>
    <x v="161"/>
    <x v="159"/>
    <s v="W01"/>
    <s v="REAGENTI DIAGNOSTICI"/>
    <m/>
    <s v="No"/>
    <m/>
    <s v="Acquisto"/>
    <s v=""/>
    <x v="5"/>
    <m/>
    <n v="160000"/>
    <x v="0"/>
    <x v="8"/>
  </r>
  <r>
    <x v="1076"/>
    <x v="9"/>
    <s v="Dispositivi medici"/>
    <x v="56"/>
    <x v="56"/>
    <s v="H900199"/>
    <s v="ADESIVI TISSUTALI - ALTRI"/>
    <m/>
    <s v="No"/>
    <m/>
    <s v="Acquisto"/>
    <s v=""/>
    <x v="3"/>
    <m/>
    <n v="90000"/>
    <x v="10"/>
    <x v="10"/>
  </r>
  <r>
    <x v="1077"/>
    <x v="17"/>
    <s v="Dispositivi medici"/>
    <x v="1"/>
    <x v="1"/>
    <s v="Z120803"/>
    <s v="STRUMENTAZIONE DI SUPPORTO AL PARTO E PER L'ASSISTENZA MATERNA"/>
    <m/>
    <s v="No"/>
    <m/>
    <s v="Acquisto"/>
    <d v="2016-09-01T00:00:00"/>
    <x v="2"/>
    <m/>
    <n v="42000"/>
    <x v="11"/>
    <x v="15"/>
  </r>
  <r>
    <x v="1078"/>
    <x v="17"/>
    <s v="Dispositivi medici"/>
    <x v="1"/>
    <x v="1"/>
    <s v="Z120803"/>
    <s v="STRUMENTAZIONE DI SUPPORTO AL PARTO E PER L'ASSISTENZA MATERNA"/>
    <m/>
    <s v="No"/>
    <m/>
    <s v="Acquisto"/>
    <d v="2016-09-01T00:00:00"/>
    <x v="2"/>
    <m/>
    <n v="7020"/>
    <x v="11"/>
    <x v="7"/>
  </r>
  <r>
    <x v="1079"/>
    <x v="17"/>
    <s v="Dispositivi medici"/>
    <x v="1"/>
    <x v="1"/>
    <s v="Z120803"/>
    <s v="STRUMENTAZIONE DI SUPPORTO AL PARTO E PER L'ASSISTENZA MATERNA"/>
    <m/>
    <s v="No"/>
    <m/>
    <s v="Acquisto"/>
    <d v="2016-09-01T00:00:00"/>
    <x v="2"/>
    <m/>
    <n v="5000"/>
    <x v="11"/>
    <x v="9"/>
  </r>
  <r>
    <x v="1080"/>
    <x v="16"/>
    <s v="Dispositivi medici"/>
    <x v="55"/>
    <x v="55"/>
    <s v="A010102"/>
    <s v="AGHI A FARFALLA"/>
    <m/>
    <s v="No"/>
    <m/>
    <s v="Acquisto"/>
    <d v="2017-07-01T00:00:00"/>
    <x v="2"/>
    <m/>
    <n v="8000"/>
    <x v="3"/>
    <x v="15"/>
  </r>
  <r>
    <x v="1081"/>
    <x v="16"/>
    <s v="Dispositivi medici"/>
    <x v="55"/>
    <x v="55"/>
    <s v="A010102"/>
    <s v="AGHI A FARFALLA"/>
    <m/>
    <s v="No"/>
    <m/>
    <s v="Acquisto"/>
    <d v="2017-07-01T00:00:00"/>
    <x v="2"/>
    <m/>
    <n v="50000"/>
    <x v="3"/>
    <x v="3"/>
  </r>
  <r>
    <x v="1082"/>
    <x v="14"/>
    <s v="Dispositivi medici"/>
    <x v="60"/>
    <x v="60"/>
    <s v="W01"/>
    <s v="REAGENTI DIAGNOSTICI"/>
    <m/>
    <s v="No"/>
    <m/>
    <s v="Acquisto"/>
    <d v="2018-04-01T00:00:00"/>
    <x v="5"/>
    <m/>
    <n v="145500"/>
    <x v="3"/>
    <x v="4"/>
  </r>
  <r>
    <x v="1083"/>
    <x v="14"/>
    <s v="Dispositivi medici"/>
    <x v="60"/>
    <x v="60"/>
    <s v="W01"/>
    <s v="REAGENTI DIAGNOSTICI"/>
    <m/>
    <s v="No"/>
    <m/>
    <s v="Acquisto"/>
    <d v="2018-04-01T00:00:00"/>
    <x v="5"/>
    <m/>
    <n v="54000"/>
    <x v="3"/>
    <x v="3"/>
  </r>
  <r>
    <x v="1084"/>
    <x v="2"/>
    <s v="Dispositivi medici"/>
    <x v="1"/>
    <x v="1"/>
    <s v="A0501"/>
    <s v="SISTEMI ELASTOMERICI"/>
    <m/>
    <s v="Si"/>
    <m/>
    <s v="Convenzione ARCA"/>
    <d v="2017-10-01T00:00:00"/>
    <x v="2"/>
    <m/>
    <n v="12000"/>
    <x v="11"/>
    <x v="15"/>
  </r>
  <r>
    <x v="1085"/>
    <x v="2"/>
    <s v="Dispositivi medici"/>
    <x v="1"/>
    <x v="1"/>
    <s v="A0501"/>
    <s v="SISTEMI ELASTOMERICI"/>
    <m/>
    <s v="Si"/>
    <m/>
    <s v="Convenzione ARCA"/>
    <d v="2017-12-01T00:00:00"/>
    <x v="2"/>
    <m/>
    <n v="15000"/>
    <x v="4"/>
    <x v="4"/>
  </r>
  <r>
    <x v="1086"/>
    <x v="11"/>
    <s v="Forniture / servizi"/>
    <x v="215"/>
    <x v="213"/>
    <m/>
    <s v="-"/>
    <m/>
    <s v="No"/>
    <m/>
    <s v="Acquisto"/>
    <s v=""/>
    <x v="6"/>
    <m/>
    <n v="92000"/>
    <x v="7"/>
    <x v="7"/>
  </r>
  <r>
    <x v="1087"/>
    <x v="0"/>
    <s v="Forniture / servizi"/>
    <x v="216"/>
    <x v="214"/>
    <m/>
    <s v="-"/>
    <m/>
    <s v="No"/>
    <m/>
    <s v="Acquisto"/>
    <s v=""/>
    <x v="0"/>
    <m/>
    <n v="103000"/>
    <x v="3"/>
    <x v="3"/>
  </r>
  <r>
    <x v="1088"/>
    <x v="0"/>
    <s v="Forniture / servizi"/>
    <x v="27"/>
    <x v="27"/>
    <m/>
    <s v="-"/>
    <m/>
    <s v="No"/>
    <m/>
    <s v="Acquisto"/>
    <s v=""/>
    <x v="6"/>
    <m/>
    <n v="45200"/>
    <x v="7"/>
    <x v="7"/>
  </r>
  <r>
    <x v="1089"/>
    <x v="11"/>
    <s v="Forniture / servizi"/>
    <x v="217"/>
    <x v="215"/>
    <m/>
    <s v="-"/>
    <m/>
    <s v="No"/>
    <m/>
    <s v="Acquisto"/>
    <s v=""/>
    <x v="6"/>
    <m/>
    <n v="116000"/>
    <x v="7"/>
    <x v="7"/>
  </r>
  <r>
    <x v="1090"/>
    <x v="6"/>
    <s v="Farmaci"/>
    <x v="149"/>
    <x v="147"/>
    <s v="B05BA"/>
    <s v="SOLUZIONI NUTRIZIONALI PARENTERALI"/>
    <m/>
    <s v="Si"/>
    <m/>
    <s v="Convenzione ARCA"/>
    <d v="2018-03-01T00:00:00"/>
    <x v="3"/>
    <m/>
    <n v="43000"/>
    <x v="3"/>
    <x v="3"/>
  </r>
  <r>
    <x v="1091"/>
    <x v="0"/>
    <s v="Farmaci"/>
    <x v="43"/>
    <x v="43"/>
    <s v="A01"/>
    <s v="STOMATOLOGICI"/>
    <m/>
    <s v="Si"/>
    <m/>
    <s v="Convenzione ARCA"/>
    <d v="2016-09-01T00:00:00"/>
    <x v="0"/>
    <m/>
    <n v="180000"/>
    <x v="3"/>
    <x v="3"/>
  </r>
  <r>
    <x v="1092"/>
    <x v="4"/>
    <s v="Dispositivi medici"/>
    <x v="60"/>
    <x v="60"/>
    <s v="W01"/>
    <s v="REAGENTI DIAGNOSTICI"/>
    <m/>
    <s v="No"/>
    <m/>
    <s v="Acquisto"/>
    <d v="2018-11-01T00:00:00"/>
    <x v="5"/>
    <m/>
    <n v="45000"/>
    <x v="11"/>
    <x v="15"/>
  </r>
  <r>
    <x v="1093"/>
    <x v="6"/>
    <s v="Dispositivi medici"/>
    <x v="56"/>
    <x v="56"/>
    <s v="J99"/>
    <s v="DISPOSITIVI IMPIANTABILI ATTIVI - ALTRI"/>
    <m/>
    <s v="No"/>
    <m/>
    <s v="Acquisto"/>
    <d v="2018-07-01T00:00:00"/>
    <x v="2"/>
    <m/>
    <n v="600000"/>
    <x v="3"/>
    <x v="3"/>
  </r>
  <r>
    <x v="1094"/>
    <x v="10"/>
    <s v="Forniture / servizi"/>
    <x v="218"/>
    <x v="216"/>
    <m/>
    <s v="-"/>
    <m/>
    <s v="No"/>
    <m/>
    <s v="Acquisto"/>
    <s v=""/>
    <x v="2"/>
    <m/>
    <n v="2500"/>
    <x v="2"/>
    <x v="2"/>
  </r>
  <r>
    <x v="1095"/>
    <x v="10"/>
    <s v="Forniture / servizi"/>
    <x v="218"/>
    <x v="216"/>
    <m/>
    <s v="-"/>
    <m/>
    <s v="No"/>
    <m/>
    <s v="Acquisto"/>
    <s v=""/>
    <x v="2"/>
    <m/>
    <n v="3000"/>
    <x v="2"/>
    <x v="15"/>
  </r>
  <r>
    <x v="1096"/>
    <x v="10"/>
    <s v="Forniture / servizi"/>
    <x v="218"/>
    <x v="216"/>
    <m/>
    <s v="-"/>
    <m/>
    <s v="No"/>
    <m/>
    <s v="Acquisto"/>
    <s v=""/>
    <x v="2"/>
    <m/>
    <n v="1500"/>
    <x v="2"/>
    <x v="9"/>
  </r>
  <r>
    <x v="1097"/>
    <x v="10"/>
    <s v="Forniture / servizi"/>
    <x v="218"/>
    <x v="216"/>
    <m/>
    <s v="-"/>
    <m/>
    <s v="No"/>
    <m/>
    <s v="Acquisto"/>
    <s v=""/>
    <x v="2"/>
    <m/>
    <n v="4500"/>
    <x v="2"/>
    <x v="4"/>
  </r>
  <r>
    <x v="1098"/>
    <x v="10"/>
    <s v="Forniture / servizi"/>
    <x v="218"/>
    <x v="216"/>
    <m/>
    <s v="-"/>
    <m/>
    <s v="No"/>
    <m/>
    <s v="Acquisto"/>
    <s v=""/>
    <x v="2"/>
    <m/>
    <n v="25000"/>
    <x v="2"/>
    <x v="3"/>
  </r>
  <r>
    <x v="1099"/>
    <x v="10"/>
    <s v="Forniture / servizi"/>
    <x v="218"/>
    <x v="216"/>
    <m/>
    <s v="-"/>
    <m/>
    <s v="No"/>
    <m/>
    <s v="Acquisto"/>
    <s v=""/>
    <x v="2"/>
    <m/>
    <n v="1300"/>
    <x v="2"/>
    <x v="5"/>
  </r>
  <r>
    <x v="1100"/>
    <x v="9"/>
    <s v="Dispositivi medici"/>
    <x v="1"/>
    <x v="1"/>
    <s v="K02"/>
    <s v="DISPOSITIVI PER ELETTROCHIRURGIA"/>
    <m/>
    <s v="No"/>
    <m/>
    <s v="Acquisto"/>
    <d v="2017-07-01T00:00:00"/>
    <x v="3"/>
    <m/>
    <n v="90000"/>
    <x v="3"/>
    <x v="3"/>
  </r>
  <r>
    <x v="1101"/>
    <x v="7"/>
    <s v="Dispositivi medici"/>
    <x v="1"/>
    <x v="1"/>
    <s v="V90"/>
    <s v="DISPOSITIVI NON COMPRESI NELLE CLASSI PRECEDENTI - VARI"/>
    <m/>
    <s v="No"/>
    <m/>
    <s v="Acquisto"/>
    <s v=""/>
    <x v="2"/>
    <m/>
    <n v="107000"/>
    <x v="1"/>
    <x v="1"/>
  </r>
  <r>
    <x v="1102"/>
    <x v="2"/>
    <s v="Dispositivi medici"/>
    <x v="123"/>
    <x v="121"/>
    <s v="H0199"/>
    <s v="SUTURE CHIRURGICHE - ALTRE"/>
    <m/>
    <s v="No"/>
    <m/>
    <s v="Acquisto"/>
    <d v="2018-01-01T00:00:00"/>
    <x v="2"/>
    <m/>
    <n v="107619"/>
    <x v="1"/>
    <x v="1"/>
  </r>
  <r>
    <x v="1103"/>
    <x v="3"/>
    <s v="Dispositivi medici"/>
    <x v="148"/>
    <x v="146"/>
    <s v="A02"/>
    <s v="SIRINGHE"/>
    <m/>
    <s v="Si"/>
    <m/>
    <s v="Convenzione ARCA"/>
    <d v="2016-02-01T00:00:00"/>
    <x v="2"/>
    <m/>
    <n v="330000"/>
    <x v="1"/>
    <x v="1"/>
  </r>
  <r>
    <x v="1104"/>
    <x v="10"/>
    <s v="Dispositivi medici"/>
    <x v="95"/>
    <x v="95"/>
    <s v="C0101"/>
    <s v="CATETERI VENOSI PERIFERICI"/>
    <m/>
    <s v="No"/>
    <m/>
    <s v="Acquisto"/>
    <s v=""/>
    <x v="2"/>
    <m/>
    <n v="7647.5"/>
    <x v="4"/>
    <x v="15"/>
  </r>
  <r>
    <x v="1105"/>
    <x v="10"/>
    <s v="Dispositivi medici"/>
    <x v="95"/>
    <x v="95"/>
    <s v="C0101"/>
    <s v="CATETERI VENOSI PERIFERICI"/>
    <m/>
    <s v="No"/>
    <m/>
    <s v="Acquisto"/>
    <s v=""/>
    <x v="2"/>
    <m/>
    <n v="54455"/>
    <x v="4"/>
    <x v="3"/>
  </r>
  <r>
    <x v="1106"/>
    <x v="10"/>
    <s v="Dispositivi medici"/>
    <x v="95"/>
    <x v="95"/>
    <s v="C0101"/>
    <s v="CATETERI VENOSI PERIFERICI"/>
    <m/>
    <s v="No"/>
    <m/>
    <s v="Acquisto"/>
    <s v=""/>
    <x v="2"/>
    <m/>
    <n v="25495"/>
    <x v="4"/>
    <x v="5"/>
  </r>
  <r>
    <x v="1107"/>
    <x v="6"/>
    <s v="Dispositivi medici"/>
    <x v="95"/>
    <x v="95"/>
    <s v="A06030399"/>
    <s v="SISTEMI DI RACCOLTA URINA - ALTRI"/>
    <m/>
    <s v="No"/>
    <m/>
    <s v="Acquisto"/>
    <d v="2018-05-01T00:00:00"/>
    <x v="2"/>
    <m/>
    <n v="124303.15"/>
    <x v="1"/>
    <x v="1"/>
  </r>
  <r>
    <x v="1108"/>
    <x v="9"/>
    <s v="Dispositivi medici"/>
    <x v="187"/>
    <x v="185"/>
    <s v="A99"/>
    <s v="DISPOSITIVI DA SOMMINISTRAZIONE, PRELIEVO E RACCOLTA - ALTRI"/>
    <m/>
    <s v="No"/>
    <m/>
    <s v="Acquisto"/>
    <d v="2017-11-01T00:00:00"/>
    <x v="2"/>
    <m/>
    <n v="28743.29"/>
    <x v="1"/>
    <x v="1"/>
  </r>
  <r>
    <x v="1109"/>
    <x v="2"/>
    <s v="Dispositivi medici"/>
    <x v="134"/>
    <x v="132"/>
    <s v="A06"/>
    <s v="DISPOSITIVI DI DRENAGGIO E RACCOLTA LIQUIDI"/>
    <m/>
    <s v="Si"/>
    <m/>
    <s v="Convenzione ARCA"/>
    <d v="2018-02-01T00:00:00"/>
    <x v="2"/>
    <m/>
    <n v="19335.400000000001"/>
    <x v="1"/>
    <x v="1"/>
  </r>
  <r>
    <x v="1110"/>
    <x v="17"/>
    <s v="Dispositivi medici"/>
    <x v="219"/>
    <x v="217"/>
    <s v="T0101"/>
    <s v="GUANTI CHIRURGICI"/>
    <m/>
    <s v="No"/>
    <m/>
    <s v="Acquisto"/>
    <d v="2016-05-01T00:00:00"/>
    <x v="2"/>
    <m/>
    <n v="62040"/>
    <x v="1"/>
    <x v="11"/>
  </r>
  <r>
    <x v="1111"/>
    <x v="17"/>
    <s v="Dispositivi medici"/>
    <x v="219"/>
    <x v="217"/>
    <s v="T0101"/>
    <s v="GUANTI CHIRURGICI"/>
    <m/>
    <s v="No"/>
    <m/>
    <s v="Acquisto"/>
    <d v="2016-05-01T00:00:00"/>
    <x v="2"/>
    <m/>
    <n v="318255"/>
    <x v="1"/>
    <x v="1"/>
  </r>
  <r>
    <x v="1112"/>
    <x v="2"/>
    <s v="Dispositivi medici"/>
    <x v="156"/>
    <x v="154"/>
    <s v="W01"/>
    <s v="REAGENTI DIAGNOSTICI"/>
    <m/>
    <s v="No"/>
    <m/>
    <s v="Acquisto"/>
    <d v="2017-11-01T00:00:00"/>
    <x v="2"/>
    <m/>
    <n v="6000"/>
    <x v="1"/>
    <x v="1"/>
  </r>
  <r>
    <x v="1113"/>
    <x v="0"/>
    <s v="Forniture / servizi"/>
    <x v="179"/>
    <x v="177"/>
    <m/>
    <s v="-"/>
    <m/>
    <s v="No"/>
    <m/>
    <s v="Acquisto"/>
    <d v="2017-06-01T00:00:00"/>
    <x v="2"/>
    <m/>
    <n v="22200.41"/>
    <x v="1"/>
    <x v="1"/>
  </r>
  <r>
    <x v="1114"/>
    <x v="6"/>
    <s v="Dispositivi medici"/>
    <x v="122"/>
    <x v="120"/>
    <s v="W01"/>
    <s v="REAGENTI DIAGNOSTICI"/>
    <m/>
    <s v="No"/>
    <m/>
    <s v="Acquisto"/>
    <d v="2018-05-01T00:00:00"/>
    <x v="2"/>
    <m/>
    <n v="22834.9"/>
    <x v="1"/>
    <x v="1"/>
  </r>
  <r>
    <x v="1115"/>
    <x v="7"/>
    <s v="Dispositivi medici"/>
    <x v="220"/>
    <x v="218"/>
    <s v="Y210603"/>
    <s v="VIDEOINGRANDITORI"/>
    <m/>
    <s v="No"/>
    <m/>
    <s v="Acquisto"/>
    <d v="2016-08-01T00:00:00"/>
    <x v="3"/>
    <m/>
    <n v="11831.04"/>
    <x v="4"/>
    <x v="4"/>
  </r>
  <r>
    <x v="1116"/>
    <x v="15"/>
    <s v="Dispositivi medici"/>
    <x v="156"/>
    <x v="154"/>
    <s v="W01"/>
    <s v="REAGENTI DIAGNOSTICI"/>
    <m/>
    <s v="No"/>
    <m/>
    <s v="Acquisto"/>
    <d v="2016-06-01T00:00:00"/>
    <x v="3"/>
    <m/>
    <n v="9160"/>
    <x v="1"/>
    <x v="0"/>
  </r>
  <r>
    <x v="1117"/>
    <x v="15"/>
    <s v="Dispositivi medici"/>
    <x v="156"/>
    <x v="154"/>
    <s v="W01"/>
    <s v="REAGENTI DIAGNOSTICI"/>
    <m/>
    <s v="No"/>
    <m/>
    <s v="Acquisto"/>
    <d v="2016-06-01T00:00:00"/>
    <x v="3"/>
    <m/>
    <n v="15572"/>
    <x v="1"/>
    <x v="15"/>
  </r>
  <r>
    <x v="1118"/>
    <x v="15"/>
    <s v="Dispositivi medici"/>
    <x v="156"/>
    <x v="154"/>
    <s v="W01"/>
    <s v="REAGENTI DIAGNOSTICI"/>
    <m/>
    <s v="No"/>
    <m/>
    <s v="Acquisto"/>
    <d v="2016-06-01T00:00:00"/>
    <x v="3"/>
    <m/>
    <n v="23907.599999999999"/>
    <x v="1"/>
    <x v="1"/>
  </r>
  <r>
    <x v="1119"/>
    <x v="15"/>
    <s v="Dispositivi medici"/>
    <x v="156"/>
    <x v="154"/>
    <s v="W01"/>
    <s v="REAGENTI DIAGNOSTICI"/>
    <m/>
    <s v="No"/>
    <m/>
    <s v="Acquisto"/>
    <d v="2016-06-01T00:00:00"/>
    <x v="3"/>
    <m/>
    <n v="13740"/>
    <x v="1"/>
    <x v="7"/>
  </r>
  <r>
    <x v="1120"/>
    <x v="15"/>
    <s v="Dispositivi medici"/>
    <x v="156"/>
    <x v="154"/>
    <s v="W01"/>
    <s v="REAGENTI DIAGNOSTICI"/>
    <m/>
    <s v="No"/>
    <m/>
    <s v="Acquisto"/>
    <d v="2016-06-01T00:00:00"/>
    <x v="3"/>
    <m/>
    <n v="5954"/>
    <x v="1"/>
    <x v="9"/>
  </r>
  <r>
    <x v="1121"/>
    <x v="15"/>
    <s v="Dispositivi medici"/>
    <x v="156"/>
    <x v="154"/>
    <s v="W01"/>
    <s v="REAGENTI DIAGNOSTICI"/>
    <m/>
    <s v="No"/>
    <m/>
    <s v="Acquisto"/>
    <d v="2016-06-01T00:00:00"/>
    <x v="3"/>
    <m/>
    <n v="2198.4"/>
    <x v="1"/>
    <x v="4"/>
  </r>
  <r>
    <x v="1122"/>
    <x v="15"/>
    <s v="Dispositivi medici"/>
    <x v="156"/>
    <x v="154"/>
    <s v="W01"/>
    <s v="REAGENTI DIAGNOSTICI"/>
    <m/>
    <s v="No"/>
    <m/>
    <s v="Acquisto"/>
    <d v="2016-06-01T00:00:00"/>
    <x v="3"/>
    <m/>
    <n v="25281.599999999999"/>
    <x v="1"/>
    <x v="3"/>
  </r>
  <r>
    <x v="1123"/>
    <x v="15"/>
    <s v="Dispositivi medici"/>
    <x v="156"/>
    <x v="154"/>
    <s v="W01"/>
    <s v="REAGENTI DIAGNOSTICI"/>
    <m/>
    <s v="No"/>
    <m/>
    <s v="Acquisto"/>
    <d v="2016-06-01T00:00:00"/>
    <x v="3"/>
    <m/>
    <n v="13098.8"/>
    <x v="1"/>
    <x v="5"/>
  </r>
  <r>
    <x v="1124"/>
    <x v="6"/>
    <s v="Dispositivi medici"/>
    <x v="1"/>
    <x v="1"/>
    <s v="A01"/>
    <s v="AGHI"/>
    <m/>
    <s v="Si"/>
    <m/>
    <s v="Convenzione ARCA"/>
    <d v="2018-05-01T00:00:00"/>
    <x v="2"/>
    <m/>
    <n v="119000"/>
    <x v="11"/>
    <x v="15"/>
  </r>
  <r>
    <x v="1125"/>
    <x v="6"/>
    <s v="Dispositivi medici"/>
    <x v="221"/>
    <x v="219"/>
    <s v="W0503"/>
    <s v="DISPOSITIVI PER ANALISI DI CAMPIONI (escluso i prodotti per uso generico di laboratorio)"/>
    <m/>
    <s v="Si"/>
    <m/>
    <s v="Convenzione ARCA"/>
    <d v="2018-12-01T00:00:00"/>
    <x v="5"/>
    <m/>
    <n v="10000"/>
    <x v="9"/>
    <x v="9"/>
  </r>
  <r>
    <x v="1126"/>
    <x v="3"/>
    <s v="Dispositivi medici"/>
    <x v="180"/>
    <x v="178"/>
    <s v="P09"/>
    <s v="PROTESI ORTOPEDICHE E MEZZI PER OSTEOSINTESI E SINTESI TENDINEO-LEGAMENTOSA"/>
    <m/>
    <s v="No"/>
    <m/>
    <s v="Convenzione ARCA"/>
    <d v="2016-12-01T00:00:00"/>
    <x v="2"/>
    <m/>
    <n v="430000"/>
    <x v="2"/>
    <x v="2"/>
  </r>
  <r>
    <x v="1127"/>
    <x v="0"/>
    <s v="Dispositivi medici"/>
    <x v="21"/>
    <x v="21"/>
    <s v="W020702"/>
    <s v="CRIOGENIA / FREDDO"/>
    <m/>
    <s v="No"/>
    <m/>
    <s v="Acquisto"/>
    <s v=""/>
    <x v="0"/>
    <m/>
    <n v="58000"/>
    <x v="5"/>
    <x v="5"/>
  </r>
  <r>
    <x v="1128"/>
    <x v="1"/>
    <s v="Forniture / servizi"/>
    <x v="45"/>
    <x v="45"/>
    <m/>
    <s v="-"/>
    <m/>
    <s v="No"/>
    <m/>
    <s v="Convenzione Consip"/>
    <d v="2018-11-01T00:00:00"/>
    <x v="2"/>
    <m/>
    <n v="72187"/>
    <x v="4"/>
    <x v="4"/>
  </r>
  <r>
    <x v="1129"/>
    <x v="0"/>
    <s v="Dispositivi medici"/>
    <x v="60"/>
    <x v="60"/>
    <s v="W01"/>
    <s v="REAGENTI DIAGNOSTICI"/>
    <m/>
    <s v="No"/>
    <m/>
    <s v="Acquisto"/>
    <d v="2017-05-01T00:00:00"/>
    <x v="2"/>
    <m/>
    <n v="51000"/>
    <x v="3"/>
    <x v="3"/>
  </r>
  <r>
    <x v="1130"/>
    <x v="9"/>
    <s v="Dispositivi medici"/>
    <x v="56"/>
    <x v="56"/>
    <s v="F0301"/>
    <s v="KIT PER EMOFILTRAZIONE-EMODIAFILTRAZIONE"/>
    <m/>
    <s v="No"/>
    <m/>
    <s v="Acquisto"/>
    <d v="2016-09-01T00:00:00"/>
    <x v="5"/>
    <m/>
    <n v="170000"/>
    <x v="0"/>
    <x v="0"/>
  </r>
  <r>
    <x v="1131"/>
    <x v="9"/>
    <s v="Dispositivi medici"/>
    <x v="222"/>
    <x v="220"/>
    <s v="K02"/>
    <s v="DISPOSITIVI PER ELETTROCHIRURGIA"/>
    <m/>
    <s v="No"/>
    <m/>
    <s v="Acquisto"/>
    <d v="2017-07-01T00:00:00"/>
    <x v="3"/>
    <m/>
    <n v="88000"/>
    <x v="3"/>
    <x v="3"/>
  </r>
  <r>
    <x v="1132"/>
    <x v="7"/>
    <s v="Dispositivi medici"/>
    <x v="186"/>
    <x v="184"/>
    <s v="P06"/>
    <s v="PROTESI MAMMARIE"/>
    <m/>
    <s v="No"/>
    <m/>
    <s v="Acquisto"/>
    <d v="2016-09-01T00:00:00"/>
    <x v="3"/>
    <m/>
    <n v="30000"/>
    <x v="3"/>
    <x v="3"/>
  </r>
  <r>
    <x v="1133"/>
    <x v="16"/>
    <s v="Dispositivi medici"/>
    <x v="122"/>
    <x v="120"/>
    <s v="W01"/>
    <s v="REAGENTI DIAGNOSTICI"/>
    <m/>
    <s v="No"/>
    <m/>
    <s v="Acquisto"/>
    <s v=""/>
    <x v="5"/>
    <m/>
    <n v="121242.71"/>
    <x v="1"/>
    <x v="1"/>
  </r>
  <r>
    <x v="1134"/>
    <x v="16"/>
    <s v="Dispositivi medici"/>
    <x v="122"/>
    <x v="120"/>
    <s v="W01"/>
    <s v="REAGENTI DIAGNOSTICI"/>
    <m/>
    <s v="No"/>
    <m/>
    <s v="Acquisto"/>
    <s v=""/>
    <x v="5"/>
    <m/>
    <n v="32000"/>
    <x v="1"/>
    <x v="7"/>
  </r>
  <r>
    <x v="1135"/>
    <x v="16"/>
    <s v="Dispositivi medici"/>
    <x v="122"/>
    <x v="120"/>
    <s v="W01"/>
    <s v="REAGENTI DIAGNOSTICI"/>
    <m/>
    <s v="No"/>
    <m/>
    <s v="Acquisto"/>
    <s v=""/>
    <x v="5"/>
    <m/>
    <n v="17200"/>
    <x v="1"/>
    <x v="4"/>
  </r>
  <r>
    <x v="1136"/>
    <x v="7"/>
    <s v="Dispositivi medici"/>
    <x v="223"/>
    <x v="221"/>
    <s v="B01"/>
    <s v="SACCHE PER SANGUE"/>
    <m/>
    <s v="No"/>
    <m/>
    <s v="Acquisto"/>
    <d v="2016-11-01T00:00:00"/>
    <x v="1"/>
    <m/>
    <n v="200000"/>
    <x v="3"/>
    <x v="3"/>
  </r>
  <r>
    <x v="1137"/>
    <x v="0"/>
    <s v="Dispositivi medici"/>
    <x v="60"/>
    <x v="60"/>
    <s v="W01"/>
    <s v="REAGENTI DIAGNOSTICI"/>
    <m/>
    <s v="No"/>
    <m/>
    <s v="Acquisto"/>
    <d v="2017-04-01T00:00:00"/>
    <x v="5"/>
    <m/>
    <n v="80000"/>
    <x v="3"/>
    <x v="3"/>
  </r>
  <r>
    <x v="1138"/>
    <x v="1"/>
    <s v="Dispositivi medici"/>
    <x v="55"/>
    <x v="55"/>
    <s v="A01"/>
    <s v="AGHI"/>
    <m/>
    <s v="No"/>
    <m/>
    <s v="Acquisto"/>
    <d v="2018-12-01T00:00:00"/>
    <x v="3"/>
    <m/>
    <n v="30000"/>
    <x v="3"/>
    <x v="3"/>
  </r>
  <r>
    <x v="1139"/>
    <x v="24"/>
    <s v="Dispositivi medici"/>
    <x v="5"/>
    <x v="5"/>
    <s v="Z12"/>
    <s v="STRUMENTAZIONE PER ESPLORAZIONI FUNZIONALI ED INTERVENTI TERAPEUTICI"/>
    <m/>
    <s v="No"/>
    <m/>
    <s v="Acquisto"/>
    <d v="2016-03-01T00:00:00"/>
    <x v="3"/>
    <m/>
    <n v="17500"/>
    <x v="3"/>
    <x v="3"/>
  </r>
  <r>
    <x v="1140"/>
    <x v="0"/>
    <s v="Dispositivi medici"/>
    <x v="60"/>
    <x v="60"/>
    <s v="W01"/>
    <s v="REAGENTI DIAGNOSTICI"/>
    <m/>
    <s v="Si"/>
    <m/>
    <s v="Convenzione ARCA"/>
    <d v="2017-04-01T00:00:00"/>
    <x v="5"/>
    <m/>
    <n v="100000"/>
    <x v="3"/>
    <x v="3"/>
  </r>
  <r>
    <x v="1141"/>
    <x v="4"/>
    <s v="Dispositivi medici"/>
    <x v="55"/>
    <x v="55"/>
    <s v="A01"/>
    <s v="AGHI"/>
    <m/>
    <s v="No"/>
    <m/>
    <s v="Acquisto"/>
    <d v="2018-09-01T00:00:00"/>
    <x v="3"/>
    <m/>
    <n v="96000"/>
    <x v="3"/>
    <x v="3"/>
  </r>
  <r>
    <x v="1142"/>
    <x v="9"/>
    <s v="Dispositivi medici"/>
    <x v="224"/>
    <x v="222"/>
    <s v="B03"/>
    <s v="DISPOSITIVI PER AFERESI"/>
    <m/>
    <s v="No"/>
    <m/>
    <s v="Acquisto"/>
    <d v="2017-10-01T00:00:00"/>
    <x v="5"/>
    <m/>
    <n v="20000"/>
    <x v="3"/>
    <x v="3"/>
  </r>
  <r>
    <x v="1143"/>
    <x v="12"/>
    <s v="Farmaci"/>
    <x v="43"/>
    <x v="43"/>
    <s v="A01AD11"/>
    <s v="VARI"/>
    <m/>
    <s v="Si"/>
    <m/>
    <s v="Convenzione ARCA"/>
    <d v="2019-12-01T00:00:00"/>
    <x v="1"/>
    <m/>
    <n v="34210968.090000004"/>
    <x v="0"/>
    <x v="0"/>
  </r>
  <r>
    <x v="1144"/>
    <x v="11"/>
    <s v="Farmaci"/>
    <x v="43"/>
    <x v="43"/>
    <s v="A01AD11"/>
    <s v="VARI"/>
    <m/>
    <s v="Si"/>
    <m/>
    <s v="Convenzione ARCA"/>
    <d v="2017-10-01T00:00:00"/>
    <x v="1"/>
    <m/>
    <n v="13212803"/>
    <x v="0"/>
    <x v="0"/>
  </r>
  <r>
    <x v="1145"/>
    <x v="0"/>
    <s v="Forniture / servizi"/>
    <x v="225"/>
    <x v="223"/>
    <m/>
    <s v="-"/>
    <m/>
    <s v="No"/>
    <m/>
    <s v="Acquisto"/>
    <d v="2016-12-01T00:00:00"/>
    <x v="3"/>
    <m/>
    <n v="15000"/>
    <x v="6"/>
    <x v="6"/>
  </r>
  <r>
    <x v="1146"/>
    <x v="9"/>
    <s v="Forniture / servizi"/>
    <x v="226"/>
    <x v="224"/>
    <m/>
    <s v="-"/>
    <m/>
    <s v="No"/>
    <m/>
    <s v="Noleggio"/>
    <d v="2018-05-01T00:00:00"/>
    <x v="4"/>
    <m/>
    <n v="14000000"/>
    <x v="6"/>
    <x v="6"/>
  </r>
  <r>
    <x v="1147"/>
    <x v="5"/>
    <s v="Forniture / servizi"/>
    <x v="97"/>
    <x v="97"/>
    <m/>
    <s v="-"/>
    <m/>
    <s v="No"/>
    <m/>
    <s v="Acquisto"/>
    <s v=""/>
    <x v="5"/>
    <m/>
    <n v="122000"/>
    <x v="0"/>
    <x v="0"/>
  </r>
  <r>
    <x v="1148"/>
    <x v="2"/>
    <s v="Farmaci"/>
    <x v="43"/>
    <x v="43"/>
    <s v="B02BD02"/>
    <s v="FATTORE VIII DI COAGULAZIONE"/>
    <m/>
    <s v="Si"/>
    <m/>
    <s v="Convenzione ARCA"/>
    <d v="2018-02-01T00:00:00"/>
    <x v="2"/>
    <m/>
    <n v="11818746"/>
    <x v="4"/>
    <x v="4"/>
  </r>
  <r>
    <x v="1149"/>
    <x v="0"/>
    <s v="Forniture / servizi sanitari"/>
    <x v="115"/>
    <x v="114"/>
    <m/>
    <s v="-"/>
    <m/>
    <s v="No"/>
    <m/>
    <s v="Acquisto"/>
    <s v=""/>
    <x v="4"/>
    <m/>
    <n v="1"/>
    <x v="6"/>
    <x v="6"/>
  </r>
  <r>
    <x v="1150"/>
    <x v="8"/>
    <s v="Farmaci"/>
    <x v="227"/>
    <x v="225"/>
    <s v="V03AN"/>
    <s v="GAS PER USO MEDICO"/>
    <m/>
    <s v="Si"/>
    <m/>
    <s v="Convenzione ARCA"/>
    <d v="2016-12-01T00:00:00"/>
    <x v="5"/>
    <m/>
    <n v="681000"/>
    <x v="11"/>
    <x v="15"/>
  </r>
  <r>
    <x v="1151"/>
    <x v="5"/>
    <s v="Forniture / servizi"/>
    <x v="228"/>
    <x v="226"/>
    <m/>
    <s v="-"/>
    <m/>
    <s v="No"/>
    <m/>
    <s v="Convenzione Consip"/>
    <d v="2017-04-01T00:00:00"/>
    <x v="3"/>
    <m/>
    <n v="3828000"/>
    <x v="0"/>
    <x v="0"/>
  </r>
  <r>
    <x v="1152"/>
    <x v="0"/>
    <s v="Forniture / servizi"/>
    <x v="228"/>
    <x v="226"/>
    <m/>
    <s v="-"/>
    <m/>
    <s v="No"/>
    <m/>
    <s v="Acquisto"/>
    <d v="2017-07-01T00:00:00"/>
    <x v="2"/>
    <m/>
    <n v="26000"/>
    <x v="7"/>
    <x v="7"/>
  </r>
  <r>
    <x v="1153"/>
    <x v="5"/>
    <s v="Farmaci"/>
    <x v="227"/>
    <x v="225"/>
    <s v="V03AN"/>
    <s v="GAS PER USO MEDICO"/>
    <m/>
    <s v="Si"/>
    <m/>
    <s v="Convenzione ARCA"/>
    <d v="2016-12-01T00:00:00"/>
    <x v="5"/>
    <m/>
    <n v="1112732.51"/>
    <x v="0"/>
    <x v="0"/>
  </r>
  <r>
    <x v="1154"/>
    <x v="5"/>
    <s v="Dispositivi medici"/>
    <x v="1"/>
    <x v="1"/>
    <s v="V90"/>
    <s v="DISPOSITIVI NON COMPRESI NELLE CLASSI PRECEDENTI - VARI"/>
    <m/>
    <s v="No"/>
    <m/>
    <s v="Acquisto"/>
    <d v="2017-03-01T00:00:00"/>
    <x v="2"/>
    <m/>
    <n v="14500"/>
    <x v="7"/>
    <x v="7"/>
  </r>
  <r>
    <x v="1155"/>
    <x v="5"/>
    <s v="Forniture / servizi"/>
    <x v="229"/>
    <x v="227"/>
    <m/>
    <s v="-"/>
    <m/>
    <s v="No"/>
    <m/>
    <s v="Noleggio"/>
    <s v=""/>
    <x v="4"/>
    <m/>
    <n v="3200000"/>
    <x v="6"/>
    <x v="6"/>
  </r>
  <r>
    <x v="1156"/>
    <x v="0"/>
    <s v="Forniture / servizi"/>
    <x v="42"/>
    <x v="42"/>
    <m/>
    <s v="-"/>
    <m/>
    <s v="Si"/>
    <m/>
    <s v="Convenzione Consip"/>
    <d v="2017-05-01T00:00:00"/>
    <x v="1"/>
    <m/>
    <n v="270000"/>
    <x v="9"/>
    <x v="9"/>
  </r>
  <r>
    <x v="1157"/>
    <x v="12"/>
    <s v="Forniture / servizi"/>
    <x v="48"/>
    <x v="48"/>
    <m/>
    <s v="-"/>
    <m/>
    <s v="No"/>
    <m/>
    <s v="Acquisto"/>
    <d v="2019-09-01T00:00:00"/>
    <x v="5"/>
    <m/>
    <n v="535309.06999999995"/>
    <x v="0"/>
    <x v="0"/>
  </r>
  <r>
    <x v="1158"/>
    <x v="7"/>
    <s v="Forniture / servizi"/>
    <x v="7"/>
    <x v="7"/>
    <m/>
    <s v="-"/>
    <m/>
    <s v="Si"/>
    <m/>
    <s v="Convenzione ARCA"/>
    <d v="2016-12-01T00:00:00"/>
    <x v="1"/>
    <m/>
    <n v="50000"/>
    <x v="9"/>
    <x v="9"/>
  </r>
  <r>
    <x v="1159"/>
    <x v="6"/>
    <s v="Forniture / servizi"/>
    <x v="7"/>
    <x v="7"/>
    <m/>
    <s v="-"/>
    <m/>
    <s v="No"/>
    <m/>
    <s v="Acquisto"/>
    <d v="2018-07-01T00:00:00"/>
    <x v="5"/>
    <m/>
    <n v="200000"/>
    <x v="7"/>
    <x v="7"/>
  </r>
  <r>
    <x v="1160"/>
    <x v="7"/>
    <s v="Forniture / servizi"/>
    <x v="230"/>
    <x v="228"/>
    <m/>
    <s v="-"/>
    <m/>
    <s v="No"/>
    <m/>
    <s v="Convenzione Consip"/>
    <d v="2016-10-01T00:00:00"/>
    <x v="2"/>
    <m/>
    <n v="195666"/>
    <x v="4"/>
    <x v="4"/>
  </r>
  <r>
    <x v="1161"/>
    <x v="5"/>
    <s v="Forniture / servizi"/>
    <x v="155"/>
    <x v="153"/>
    <m/>
    <s v="-"/>
    <m/>
    <s v="No"/>
    <m/>
    <s v="Convenzione Consip"/>
    <d v="2016-10-01T00:00:00"/>
    <x v="5"/>
    <m/>
    <n v="1773500"/>
    <x v="11"/>
    <x v="15"/>
  </r>
  <r>
    <x v="1162"/>
    <x v="9"/>
    <s v="Forniture / servizi"/>
    <x v="231"/>
    <x v="229"/>
    <m/>
    <s v="-"/>
    <m/>
    <s v="No"/>
    <m/>
    <s v="Acquisto"/>
    <d v="2017-09-01T00:00:00"/>
    <x v="3"/>
    <m/>
    <n v="77000"/>
    <x v="4"/>
    <x v="4"/>
  </r>
  <r>
    <x v="1163"/>
    <x v="6"/>
    <s v="Forniture / servizi"/>
    <x v="110"/>
    <x v="109"/>
    <m/>
    <s v="-"/>
    <m/>
    <s v="No"/>
    <m/>
    <s v="Acquisto"/>
    <s v=""/>
    <x v="2"/>
    <m/>
    <n v="474478.82"/>
    <x v="0"/>
    <x v="0"/>
  </r>
  <r>
    <x v="1164"/>
    <x v="5"/>
    <s v="Forniture / servizi"/>
    <x v="7"/>
    <x v="7"/>
    <m/>
    <s v="-"/>
    <m/>
    <s v="No"/>
    <m/>
    <s v="Acquisto"/>
    <d v="2016-12-01T00:00:00"/>
    <x v="3"/>
    <m/>
    <n v="40000"/>
    <x v="7"/>
    <x v="7"/>
  </r>
  <r>
    <x v="1165"/>
    <x v="5"/>
    <s v="Forniture / servizi"/>
    <x v="232"/>
    <x v="230"/>
    <m/>
    <s v="-"/>
    <m/>
    <s v="No"/>
    <m/>
    <s v="Acquisto"/>
    <d v="2017-02-01T00:00:00"/>
    <x v="2"/>
    <m/>
    <n v="31886"/>
    <x v="4"/>
    <x v="4"/>
  </r>
  <r>
    <x v="1166"/>
    <x v="16"/>
    <s v="Forniture / servizi"/>
    <x v="98"/>
    <x v="98"/>
    <m/>
    <s v="-"/>
    <m/>
    <s v="No"/>
    <m/>
    <s v="Acquisto"/>
    <d v="2017-12-01T00:00:00"/>
    <x v="5"/>
    <m/>
    <n v="25000"/>
    <x v="9"/>
    <x v="7"/>
  </r>
  <r>
    <x v="1167"/>
    <x v="16"/>
    <s v="Forniture / servizi"/>
    <x v="98"/>
    <x v="98"/>
    <m/>
    <s v="-"/>
    <m/>
    <s v="No"/>
    <m/>
    <s v="Acquisto"/>
    <d v="2017-12-01T00:00:00"/>
    <x v="5"/>
    <m/>
    <n v="131200"/>
    <x v="9"/>
    <x v="9"/>
  </r>
  <r>
    <x v="1168"/>
    <x v="0"/>
    <s v="Forniture / servizi sanitari"/>
    <x v="80"/>
    <x v="80"/>
    <m/>
    <s v="-"/>
    <m/>
    <s v="No"/>
    <m/>
    <s v="Acquisto"/>
    <d v="2017-07-01T00:00:00"/>
    <x v="5"/>
    <m/>
    <n v="450000"/>
    <x v="2"/>
    <x v="2"/>
  </r>
  <r>
    <x v="1169"/>
    <x v="0"/>
    <s v="Forniture / servizi"/>
    <x v="233"/>
    <x v="231"/>
    <m/>
    <s v="-"/>
    <m/>
    <s v="Si"/>
    <m/>
    <s v="Convenzione ARCA"/>
    <d v="2017-11-01T00:00:00"/>
    <x v="2"/>
    <m/>
    <n v="820000"/>
    <x v="9"/>
    <x v="9"/>
  </r>
  <r>
    <x v="1170"/>
    <x v="0"/>
    <s v="Forniture / servizi sanitari"/>
    <x v="72"/>
    <x v="72"/>
    <m/>
    <s v="-"/>
    <m/>
    <s v="Si"/>
    <m/>
    <s v="Convenzione ARCA"/>
    <s v=""/>
    <x v="5"/>
    <m/>
    <n v="3000000"/>
    <x v="5"/>
    <x v="5"/>
  </r>
  <r>
    <x v="1171"/>
    <x v="11"/>
    <s v="Dispositivi medici"/>
    <x v="56"/>
    <x v="56"/>
    <s v="T010199"/>
    <s v="GUANTI CHIRURGICI - ALTRI"/>
    <m/>
    <s v="Si"/>
    <m/>
    <s v="Convenzione ARCA"/>
    <d v="2018-03-01T00:00:00"/>
    <x v="3"/>
    <m/>
    <n v="137064"/>
    <x v="4"/>
    <x v="4"/>
  </r>
  <r>
    <x v="1172"/>
    <x v="11"/>
    <s v="Dispositivi medici"/>
    <x v="1"/>
    <x v="1"/>
    <s v="T0101"/>
    <s v="GUANTI CHIRURGICI"/>
    <m/>
    <s v="Si"/>
    <m/>
    <s v="Convenzione ARCA"/>
    <s v=""/>
    <x v="3"/>
    <m/>
    <n v="110000"/>
    <x v="5"/>
    <x v="5"/>
  </r>
  <r>
    <x v="1173"/>
    <x v="5"/>
    <s v="Dispositivi medici"/>
    <x v="1"/>
    <x v="1"/>
    <s v="T0199"/>
    <s v="GUANTI - ALTRI"/>
    <m/>
    <s v="Si"/>
    <m/>
    <s v="Convenzione ARCA"/>
    <d v="2016-10-01T00:00:00"/>
    <x v="0"/>
    <m/>
    <n v="429655.86"/>
    <x v="0"/>
    <x v="0"/>
  </r>
  <r>
    <x v="1174"/>
    <x v="5"/>
    <s v="Dispositivi medici"/>
    <x v="1"/>
    <x v="1"/>
    <s v="T0199"/>
    <s v="GUANTI - ALTRI"/>
    <m/>
    <s v="Si"/>
    <m/>
    <s v="Convenzione ARCA"/>
    <d v="2016-12-01T00:00:00"/>
    <x v="2"/>
    <m/>
    <n v="216127"/>
    <x v="0"/>
    <x v="0"/>
  </r>
  <r>
    <x v="1175"/>
    <x v="4"/>
    <s v="Dispositivi medici"/>
    <x v="1"/>
    <x v="1"/>
    <s v="T01020299"/>
    <s v="GUANTI NON CHIRURGICI SINTETICI - ALTRI"/>
    <m/>
    <s v="Si"/>
    <m/>
    <s v="Convenzione ARCA"/>
    <s v=""/>
    <x v="2"/>
    <m/>
    <n v="160000"/>
    <x v="7"/>
    <x v="7"/>
  </r>
  <r>
    <x v="1176"/>
    <x v="2"/>
    <s v="Dispositivi medici"/>
    <x v="5"/>
    <x v="5"/>
    <s v="W02"/>
    <s v="STRUMENTAZIONE IVD"/>
    <m/>
    <s v="No"/>
    <m/>
    <s v="Acquisto"/>
    <s v=""/>
    <x v="0"/>
    <m/>
    <n v="41000"/>
    <x v="3"/>
    <x v="3"/>
  </r>
  <r>
    <x v="1177"/>
    <x v="2"/>
    <s v="Dispositivi medici"/>
    <x v="5"/>
    <x v="5"/>
    <s v="Z12"/>
    <s v="STRUMENTAZIONE PER ESPLORAZIONI FUNZIONALI ED INTERVENTI TERAPEUTICI"/>
    <m/>
    <s v="No"/>
    <m/>
    <s v="Acquisto"/>
    <s v=""/>
    <x v="0"/>
    <m/>
    <n v="45000"/>
    <x v="3"/>
    <x v="3"/>
  </r>
  <r>
    <x v="1178"/>
    <x v="5"/>
    <s v="Farmaci"/>
    <x v="43"/>
    <x v="43"/>
    <s v="A01AD11"/>
    <s v="VARI"/>
    <m/>
    <s v="No"/>
    <m/>
    <s v="Acquisto"/>
    <s v=""/>
    <x v="2"/>
    <m/>
    <n v="35000"/>
    <x v="7"/>
    <x v="7"/>
  </r>
  <r>
    <x v="1179"/>
    <x v="5"/>
    <s v="Dispositivi medici"/>
    <x v="234"/>
    <x v="232"/>
    <s v="V0804"/>
    <s v="IMMOBILIZZATORI PER PAZIENTI (durante procedure diagnostiche o terapeutiche)"/>
    <m/>
    <s v="No"/>
    <m/>
    <s v="Acquisto"/>
    <s v=""/>
    <x v="3"/>
    <m/>
    <n v="410000"/>
    <x v="6"/>
    <x v="6"/>
  </r>
  <r>
    <x v="1180"/>
    <x v="9"/>
    <s v="Dispositivi medici"/>
    <x v="43"/>
    <x v="43"/>
    <s v="W01"/>
    <s v="REAGENTI DIAGNOSTICI"/>
    <m/>
    <s v="Si"/>
    <m/>
    <s v="Convenzione ARCA"/>
    <d v="2017-11-01T00:00:00"/>
    <x v="5"/>
    <m/>
    <n v="500000"/>
    <x v="4"/>
    <x v="4"/>
  </r>
  <r>
    <x v="1181"/>
    <x v="6"/>
    <s v="Dispositivi medici"/>
    <x v="167"/>
    <x v="165"/>
    <s v="J0301"/>
    <s v="IMPIANTI COCLEARI"/>
    <m/>
    <s v="Si"/>
    <m/>
    <s v="Convenzione ARCA"/>
    <d v="2018-04-01T00:00:00"/>
    <x v="1"/>
    <m/>
    <n v="136008"/>
    <x v="1"/>
    <x v="1"/>
  </r>
  <r>
    <x v="1182"/>
    <x v="6"/>
    <s v="Dispositivi medici"/>
    <x v="167"/>
    <x v="165"/>
    <s v="J0301"/>
    <s v="IMPIANTI COCLEARI"/>
    <m/>
    <s v="Si"/>
    <m/>
    <s v="Convenzione ARCA"/>
    <d v="2018-03-01T00:00:00"/>
    <x v="3"/>
    <m/>
    <n v="519150"/>
    <x v="5"/>
    <x v="5"/>
  </r>
  <r>
    <x v="1183"/>
    <x v="10"/>
    <s v="Forniture / servizi"/>
    <x v="235"/>
    <x v="233"/>
    <m/>
    <s v="-"/>
    <m/>
    <s v="No"/>
    <m/>
    <s v="Acquisto"/>
    <d v="2016-04-01T00:00:00"/>
    <x v="5"/>
    <m/>
    <n v="35563"/>
    <x v="0"/>
    <x v="0"/>
  </r>
  <r>
    <x v="1184"/>
    <x v="10"/>
    <s v="Forniture / servizi"/>
    <x v="235"/>
    <x v="233"/>
    <m/>
    <s v="-"/>
    <m/>
    <s v="No"/>
    <m/>
    <s v="Acquisto"/>
    <d v="2016-04-01T00:00:00"/>
    <x v="5"/>
    <m/>
    <n v="102000"/>
    <x v="0"/>
    <x v="2"/>
  </r>
  <r>
    <x v="1185"/>
    <x v="0"/>
    <s v="Forniture / servizi sanitari"/>
    <x v="0"/>
    <x v="0"/>
    <m/>
    <s v="-"/>
    <m/>
    <s v="No"/>
    <m/>
    <s v="Acquisto"/>
    <s v=""/>
    <x v="0"/>
    <m/>
    <n v="390400"/>
    <x v="0"/>
    <x v="0"/>
  </r>
  <r>
    <x v="1186"/>
    <x v="5"/>
    <s v="Forniture / servizi"/>
    <x v="166"/>
    <x v="164"/>
    <m/>
    <s v="-"/>
    <m/>
    <s v="No"/>
    <m/>
    <s v="Acquisto"/>
    <s v=""/>
    <x v="0"/>
    <m/>
    <n v="9000"/>
    <x v="5"/>
    <x v="5"/>
  </r>
  <r>
    <x v="1187"/>
    <x v="0"/>
    <s v="Forniture / servizi"/>
    <x v="236"/>
    <x v="234"/>
    <m/>
    <s v="-"/>
    <m/>
    <s v="Si"/>
    <m/>
    <s v="Convenzione Consip"/>
    <s v=""/>
    <x v="0"/>
    <m/>
    <n v="61000"/>
    <x v="7"/>
    <x v="7"/>
  </r>
  <r>
    <x v="1188"/>
    <x v="5"/>
    <s v="Forniture / servizi"/>
    <x v="89"/>
    <x v="89"/>
    <m/>
    <s v="-"/>
    <m/>
    <s v="No"/>
    <m/>
    <s v="Acquisto"/>
    <s v=""/>
    <x v="0"/>
    <m/>
    <n v="50000"/>
    <x v="7"/>
    <x v="7"/>
  </r>
  <r>
    <x v="1189"/>
    <x v="0"/>
    <s v="Forniture / servizi"/>
    <x v="7"/>
    <x v="7"/>
    <m/>
    <s v="-"/>
    <m/>
    <s v="Si"/>
    <m/>
    <s v="Convenzione ARCA"/>
    <s v=""/>
    <x v="0"/>
    <m/>
    <n v="202000"/>
    <x v="3"/>
    <x v="3"/>
  </r>
  <r>
    <x v="1190"/>
    <x v="7"/>
    <s v="Forniture / servizi"/>
    <x v="237"/>
    <x v="235"/>
    <m/>
    <s v="-"/>
    <m/>
    <s v="No"/>
    <m/>
    <s v="Acquisto"/>
    <d v="2017-02-01T00:00:00"/>
    <x v="1"/>
    <m/>
    <n v="78000"/>
    <x v="6"/>
    <x v="6"/>
  </r>
  <r>
    <x v="1191"/>
    <x v="0"/>
    <s v="Dispositivi medici"/>
    <x v="60"/>
    <x v="60"/>
    <s v="W01"/>
    <s v="REAGENTI DIAGNOSTICI"/>
    <m/>
    <s v="No"/>
    <m/>
    <s v="Acquisto"/>
    <s v=""/>
    <x v="3"/>
    <m/>
    <n v="60000"/>
    <x v="3"/>
    <x v="3"/>
  </r>
  <r>
    <x v="1192"/>
    <x v="5"/>
    <s v="Dispositivi medici"/>
    <x v="238"/>
    <x v="236"/>
    <s v="A030401"/>
    <s v="KIT PER INFUSIONE"/>
    <m/>
    <s v="No"/>
    <m/>
    <s v="Acquisto"/>
    <s v=""/>
    <x v="2"/>
    <m/>
    <n v="20000"/>
    <x v="2"/>
    <x v="2"/>
  </r>
  <r>
    <x v="1193"/>
    <x v="13"/>
    <s v="Dispositivi medici"/>
    <x v="146"/>
    <x v="144"/>
    <s v="K01"/>
    <s v="DISPOSITIVI PER CHIRURGIA MINI-INVASIVA"/>
    <m/>
    <s v="No"/>
    <m/>
    <s v="Acquisto"/>
    <d v="2017-06-01T00:00:00"/>
    <x v="3"/>
    <m/>
    <n v="36455"/>
    <x v="3"/>
    <x v="1"/>
  </r>
  <r>
    <x v="1194"/>
    <x v="13"/>
    <s v="Dispositivi medici"/>
    <x v="146"/>
    <x v="144"/>
    <s v="K01"/>
    <s v="DISPOSITIVI PER CHIRURGIA MINI-INVASIVA"/>
    <m/>
    <s v="No"/>
    <m/>
    <s v="Acquisto"/>
    <d v="2017-06-01T00:00:00"/>
    <x v="3"/>
    <m/>
    <n v="140000"/>
    <x v="3"/>
    <x v="3"/>
  </r>
  <r>
    <x v="1195"/>
    <x v="13"/>
    <s v="Dispositivi medici"/>
    <x v="127"/>
    <x v="125"/>
    <s v="W01"/>
    <s v="REAGENTI DIAGNOSTICI"/>
    <m/>
    <s v="No"/>
    <m/>
    <s v="Acquisto"/>
    <s v=""/>
    <x v="3"/>
    <m/>
    <n v="29000"/>
    <x v="10"/>
    <x v="0"/>
  </r>
  <r>
    <x v="1196"/>
    <x v="13"/>
    <s v="Dispositivi medici"/>
    <x v="127"/>
    <x v="125"/>
    <s v="W01"/>
    <s v="REAGENTI DIAGNOSTICI"/>
    <m/>
    <s v="No"/>
    <m/>
    <s v="Acquisto"/>
    <s v=""/>
    <x v="3"/>
    <m/>
    <n v="36000"/>
    <x v="10"/>
    <x v="10"/>
  </r>
  <r>
    <x v="1197"/>
    <x v="9"/>
    <s v="Dispositivi medici"/>
    <x v="60"/>
    <x v="60"/>
    <s v="W01"/>
    <s v="REAGENTI DIAGNOSTICI"/>
    <m/>
    <s v="No"/>
    <m/>
    <s v="Acquisto"/>
    <s v=""/>
    <x v="3"/>
    <m/>
    <n v="90000"/>
    <x v="3"/>
    <x v="3"/>
  </r>
  <r>
    <x v="1198"/>
    <x v="5"/>
    <s v="Dispositivi medici"/>
    <x v="1"/>
    <x v="1"/>
    <s v="W05"/>
    <s v="DISPOSITIVI IVD CONSUMABILI DI USO GENERALE"/>
    <m/>
    <s v="No"/>
    <m/>
    <s v="Acquisto"/>
    <s v=""/>
    <x v="3"/>
    <m/>
    <n v="250000"/>
    <x v="5"/>
    <x v="5"/>
  </r>
  <r>
    <x v="1199"/>
    <x v="5"/>
    <s v="Dispositivi medici"/>
    <x v="1"/>
    <x v="1"/>
    <s v="W0103"/>
    <s v="EMATOLOGIA / ISTOLOGIA / CITOLOGIA"/>
    <m/>
    <s v="No"/>
    <m/>
    <s v="Acquisto"/>
    <s v=""/>
    <x v="2"/>
    <m/>
    <n v="19000"/>
    <x v="5"/>
    <x v="5"/>
  </r>
  <r>
    <x v="1200"/>
    <x v="0"/>
    <s v="Dispositivi medici"/>
    <x v="1"/>
    <x v="1"/>
    <s v="W01"/>
    <s v="REAGENTI DIAGNOSTICI"/>
    <m/>
    <s v="No"/>
    <m/>
    <s v="Acquisto"/>
    <s v=""/>
    <x v="5"/>
    <m/>
    <n v="20000"/>
    <x v="5"/>
    <x v="5"/>
  </r>
  <r>
    <x v="1201"/>
    <x v="7"/>
    <s v="Dispositivi medici"/>
    <x v="1"/>
    <x v="1"/>
    <s v="T020199"/>
    <s v="TELI CHIRURGICI - ALTRI"/>
    <m/>
    <s v="No"/>
    <m/>
    <s v="Acquisto"/>
    <s v=""/>
    <x v="0"/>
    <m/>
    <n v="1350"/>
    <x v="5"/>
    <x v="5"/>
  </r>
  <r>
    <x v="1202"/>
    <x v="9"/>
    <s v="Dispositivi medici"/>
    <x v="127"/>
    <x v="125"/>
    <s v="W01"/>
    <s v="REAGENTI DIAGNOSTICI"/>
    <m/>
    <s v="No"/>
    <m/>
    <s v="Acquisto"/>
    <s v=""/>
    <x v="3"/>
    <m/>
    <n v="55000"/>
    <x v="10"/>
    <x v="10"/>
  </r>
  <r>
    <x v="1203"/>
    <x v="5"/>
    <s v="Dispositivi medici"/>
    <x v="56"/>
    <x v="56"/>
    <s v="C01040180"/>
    <s v="DISPOSITIVI PER ANGIOGRAFIA CARDIACA - ACCESSORI"/>
    <m/>
    <s v="Si"/>
    <m/>
    <s v="Convenzione ARCA"/>
    <d v="2016-12-01T00:00:00"/>
    <x v="1"/>
    <m/>
    <n v="90603.3"/>
    <x v="0"/>
    <x v="0"/>
  </r>
  <r>
    <x v="1204"/>
    <x v="0"/>
    <s v="Dispositivi medici"/>
    <x v="1"/>
    <x v="1"/>
    <s v="W01"/>
    <s v="REAGENTI DIAGNOSTICI"/>
    <m/>
    <s v="No"/>
    <m/>
    <s v="Acquisto"/>
    <s v=""/>
    <x v="5"/>
    <m/>
    <n v="10000"/>
    <x v="5"/>
    <x v="5"/>
  </r>
  <r>
    <x v="1205"/>
    <x v="0"/>
    <s v="Dispositivi medici"/>
    <x v="1"/>
    <x v="1"/>
    <s v="K01"/>
    <s v="DISPOSITIVI PER CHIRURGIA MINI-INVASIVA"/>
    <m/>
    <s v="Si"/>
    <m/>
    <s v="Convenzione ARCA"/>
    <s v=""/>
    <x v="2"/>
    <m/>
    <n v="100000"/>
    <x v="7"/>
    <x v="7"/>
  </r>
  <r>
    <x v="1206"/>
    <x v="5"/>
    <s v="Dispositivi medici"/>
    <x v="2"/>
    <x v="2"/>
    <s v="Q0204"/>
    <s v="DISPOSITIVI PER VITRECTOMIA"/>
    <m/>
    <s v="Si"/>
    <m/>
    <s v="Acquisto"/>
    <d v="2017-03-01T00:00:00"/>
    <x v="2"/>
    <m/>
    <n v="50000"/>
    <x v="4"/>
    <x v="4"/>
  </r>
  <r>
    <x v="1207"/>
    <x v="5"/>
    <s v="Dispositivi medici"/>
    <x v="122"/>
    <x v="120"/>
    <s v="W01"/>
    <s v="REAGENTI DIAGNOSTICI"/>
    <m/>
    <s v="No"/>
    <m/>
    <s v="Acquisto"/>
    <s v=""/>
    <x v="5"/>
    <m/>
    <n v="25500"/>
    <x v="5"/>
    <x v="5"/>
  </r>
  <r>
    <x v="1208"/>
    <x v="0"/>
    <s v="Dispositivi medici"/>
    <x v="2"/>
    <x v="2"/>
    <s v="U089007"/>
    <s v="SPIRALI E DIAFRAMMI"/>
    <m/>
    <s v="No"/>
    <m/>
    <s v="Acquisto"/>
    <d v="2017-05-01T00:00:00"/>
    <x v="3"/>
    <m/>
    <n v="4678.7"/>
    <x v="4"/>
    <x v="4"/>
  </r>
  <r>
    <x v="1209"/>
    <x v="13"/>
    <s v="Dispositivi medici"/>
    <x v="1"/>
    <x v="1"/>
    <s v="V0599"/>
    <s v="KIT PER PROCEDURE CLINICHE - ALTRI"/>
    <m/>
    <s v="No"/>
    <m/>
    <s v="Acquisto"/>
    <s v=""/>
    <x v="5"/>
    <m/>
    <n v="28000"/>
    <x v="5"/>
    <x v="0"/>
  </r>
  <r>
    <x v="1210"/>
    <x v="13"/>
    <s v="Dispositivi medici"/>
    <x v="1"/>
    <x v="1"/>
    <s v="V0599"/>
    <s v="KIT PER PROCEDURE CLINICHE - ALTRI"/>
    <m/>
    <s v="No"/>
    <m/>
    <s v="Acquisto"/>
    <s v=""/>
    <x v="5"/>
    <m/>
    <n v="62000"/>
    <x v="5"/>
    <x v="5"/>
  </r>
  <r>
    <x v="1211"/>
    <x v="14"/>
    <s v="Dispositivi medici"/>
    <x v="1"/>
    <x v="1"/>
    <s v="W050305"/>
    <s v="DISPOSITIVI PER ANALISI ANATOMOPATOLOGICHE"/>
    <m/>
    <s v="No"/>
    <m/>
    <s v="Acquisto"/>
    <d v="2018-09-01T00:00:00"/>
    <x v="2"/>
    <m/>
    <n v="10000"/>
    <x v="7"/>
    <x v="1"/>
  </r>
  <r>
    <x v="1212"/>
    <x v="14"/>
    <s v="Dispositivi medici"/>
    <x v="1"/>
    <x v="1"/>
    <s v="W050305"/>
    <s v="DISPOSITIVI PER ANALISI ANATOMOPATOLOGICHE"/>
    <m/>
    <s v="No"/>
    <m/>
    <s v="Acquisto"/>
    <d v="2018-09-01T00:00:00"/>
    <x v="2"/>
    <m/>
    <n v="17000"/>
    <x v="7"/>
    <x v="7"/>
  </r>
  <r>
    <x v="1213"/>
    <x v="14"/>
    <s v="Dispositivi medici"/>
    <x v="1"/>
    <x v="1"/>
    <s v="W050305"/>
    <s v="DISPOSITIVI PER ANALISI ANATOMOPATOLOGICHE"/>
    <m/>
    <s v="No"/>
    <m/>
    <s v="Acquisto"/>
    <d v="2018-09-01T00:00:00"/>
    <x v="2"/>
    <m/>
    <n v="5000"/>
    <x v="7"/>
    <x v="9"/>
  </r>
  <r>
    <x v="1214"/>
    <x v="14"/>
    <s v="Dispositivi medici"/>
    <x v="1"/>
    <x v="1"/>
    <s v="W050305"/>
    <s v="DISPOSITIVI PER ANALISI ANATOMOPATOLOGICHE"/>
    <m/>
    <s v="No"/>
    <m/>
    <s v="Acquisto"/>
    <d v="2018-09-01T00:00:00"/>
    <x v="2"/>
    <m/>
    <n v="60000"/>
    <x v="7"/>
    <x v="3"/>
  </r>
  <r>
    <x v="1215"/>
    <x v="2"/>
    <s v="Forniture / servizi"/>
    <x v="239"/>
    <x v="237"/>
    <m/>
    <s v="-"/>
    <m/>
    <s v="No"/>
    <m/>
    <s v="Noleggio"/>
    <d v="2018-06-01T00:00:00"/>
    <x v="4"/>
    <m/>
    <n v="1600000"/>
    <x v="6"/>
    <x v="6"/>
  </r>
  <r>
    <x v="1216"/>
    <x v="0"/>
    <s v="Forniture / servizi sanitari"/>
    <x v="240"/>
    <x v="238"/>
    <m/>
    <s v="-"/>
    <m/>
    <s v="No"/>
    <m/>
    <s v="Leasing operativo"/>
    <d v="2017-01-01T00:00:00"/>
    <x v="5"/>
    <m/>
    <n v="316000"/>
    <x v="3"/>
    <x v="3"/>
  </r>
  <r>
    <x v="1217"/>
    <x v="0"/>
    <s v="Forniture / servizi sanitari"/>
    <x v="0"/>
    <x v="0"/>
    <m/>
    <s v="-"/>
    <m/>
    <s v="No"/>
    <m/>
    <s v="Leasing operativo"/>
    <d v="2017-02-01T00:00:00"/>
    <x v="5"/>
    <m/>
    <n v="21400"/>
    <x v="3"/>
    <x v="3"/>
  </r>
  <r>
    <x v="1218"/>
    <x v="5"/>
    <s v="Forniture / servizi"/>
    <x v="7"/>
    <x v="7"/>
    <m/>
    <s v="-"/>
    <m/>
    <s v="No"/>
    <m/>
    <s v="Leasing operativo"/>
    <d v="2017-02-01T00:00:00"/>
    <x v="5"/>
    <m/>
    <n v="110000"/>
    <x v="3"/>
    <x v="3"/>
  </r>
  <r>
    <x v="1219"/>
    <x v="3"/>
    <s v="Forniture / servizi sanitari"/>
    <x v="7"/>
    <x v="7"/>
    <m/>
    <s v="-"/>
    <m/>
    <s v="No"/>
    <m/>
    <s v="Leasing finanziario"/>
    <d v="2017-02-01T00:00:00"/>
    <x v="5"/>
    <m/>
    <n v="20000"/>
    <x v="3"/>
    <x v="3"/>
  </r>
  <r>
    <x v="1220"/>
    <x v="8"/>
    <s v="Dispositivi medici"/>
    <x v="1"/>
    <x v="1"/>
    <s v="H0102010202"/>
    <s v="POLIESTERE PLURIFILAMENTO"/>
    <m/>
    <s v="No"/>
    <m/>
    <s v="Acquisto"/>
    <d v="2015-06-01T00:00:00"/>
    <x v="2"/>
    <m/>
    <n v="8000"/>
    <x v="4"/>
    <x v="4"/>
  </r>
  <r>
    <x v="1221"/>
    <x v="2"/>
    <s v="Dispositivi medici"/>
    <x v="1"/>
    <x v="1"/>
    <s v="P03"/>
    <s v="PROTESI OCULISTICHE"/>
    <m/>
    <s v="Si"/>
    <m/>
    <s v="Convenzione ARCA"/>
    <d v="2018-03-01T00:00:00"/>
    <x v="2"/>
    <m/>
    <n v="275000"/>
    <x v="7"/>
    <x v="7"/>
  </r>
  <r>
    <x v="1222"/>
    <x v="6"/>
    <s v="Dispositivi medici"/>
    <x v="171"/>
    <x v="169"/>
    <s v="P0301"/>
    <s v="LENTI INTRAOCULARI"/>
    <m/>
    <s v="Si"/>
    <m/>
    <s v="Convenzione ARCA"/>
    <d v="2018-05-01T00:00:00"/>
    <x v="2"/>
    <m/>
    <n v="160000"/>
    <x v="4"/>
    <x v="4"/>
  </r>
  <r>
    <x v="1223"/>
    <x v="9"/>
    <s v="Dispositivi medici"/>
    <x v="171"/>
    <x v="169"/>
    <s v="P0301"/>
    <s v="LENTI INTRAOCULARI"/>
    <m/>
    <s v="Si"/>
    <m/>
    <s v="Convenzione ARCA"/>
    <d v="2017-09-01T00:00:00"/>
    <x v="2"/>
    <m/>
    <n v="66000"/>
    <x v="4"/>
    <x v="4"/>
  </r>
  <r>
    <x v="1224"/>
    <x v="6"/>
    <s v="Forniture / servizi"/>
    <x v="241"/>
    <x v="239"/>
    <m/>
    <s v="-"/>
    <m/>
    <s v="Si"/>
    <m/>
    <s v="Convenzione ARCA"/>
    <s v=""/>
    <x v="0"/>
    <m/>
    <n v="370000"/>
    <x v="5"/>
    <x v="5"/>
  </r>
  <r>
    <x v="1225"/>
    <x v="9"/>
    <s v="Dispositivi medici"/>
    <x v="5"/>
    <x v="5"/>
    <s v="V08"/>
    <s v="ATTREZZATURE DI SUPPORTO ALL'ATTIVITA' SANITARIA"/>
    <m/>
    <s v="No"/>
    <m/>
    <s v="Acquisto"/>
    <s v=""/>
    <x v="0"/>
    <m/>
    <n v="357000"/>
    <x v="3"/>
    <x v="3"/>
  </r>
  <r>
    <x v="1226"/>
    <x v="9"/>
    <s v="Dispositivi medici"/>
    <x v="5"/>
    <x v="5"/>
    <s v="W02"/>
    <s v="STRUMENTAZIONE IVD"/>
    <m/>
    <s v="No"/>
    <m/>
    <s v="Acquisto"/>
    <s v=""/>
    <x v="0"/>
    <m/>
    <n v="87000"/>
    <x v="3"/>
    <x v="3"/>
  </r>
  <r>
    <x v="1227"/>
    <x v="6"/>
    <s v="Forniture / servizi sanitari"/>
    <x v="191"/>
    <x v="189"/>
    <m/>
    <s v="-"/>
    <m/>
    <s v="No"/>
    <m/>
    <s v="Acquisto"/>
    <s v=""/>
    <x v="0"/>
    <m/>
    <n v="58000"/>
    <x v="3"/>
    <x v="3"/>
  </r>
  <r>
    <x v="1228"/>
    <x v="6"/>
    <s v="Forniture / servizi"/>
    <x v="242"/>
    <x v="240"/>
    <m/>
    <s v="-"/>
    <m/>
    <s v="No"/>
    <m/>
    <s v="Noleggio"/>
    <d v="2018-07-01T00:00:00"/>
    <x v="2"/>
    <m/>
    <n v="14000"/>
    <x v="6"/>
    <x v="6"/>
  </r>
  <r>
    <x v="1229"/>
    <x v="9"/>
    <s v="Forniture / servizi"/>
    <x v="89"/>
    <x v="89"/>
    <m/>
    <s v="-"/>
    <m/>
    <s v="No"/>
    <m/>
    <s v="Noleggio"/>
    <d v="2017-05-01T00:00:00"/>
    <x v="0"/>
    <m/>
    <n v="46500"/>
    <x v="7"/>
    <x v="7"/>
  </r>
  <r>
    <x v="1230"/>
    <x v="5"/>
    <s v="Forniture / servizi"/>
    <x v="243"/>
    <x v="241"/>
    <m/>
    <s v="-"/>
    <m/>
    <s v="No"/>
    <m/>
    <s v="Acquisto"/>
    <d v="2016-12-01T00:00:00"/>
    <x v="3"/>
    <m/>
    <n v="52000"/>
    <x v="6"/>
    <x v="6"/>
  </r>
  <r>
    <x v="1231"/>
    <x v="5"/>
    <s v="Forniture / servizi"/>
    <x v="244"/>
    <x v="242"/>
    <m/>
    <s v="-"/>
    <m/>
    <s v="Si"/>
    <m/>
    <s v="Convenzione Consip"/>
    <s v=""/>
    <x v="0"/>
    <m/>
    <n v="59200"/>
    <x v="5"/>
    <x v="5"/>
  </r>
  <r>
    <x v="1232"/>
    <x v="4"/>
    <s v="Dispositivi medici"/>
    <x v="5"/>
    <x v="5"/>
    <s v="Z11"/>
    <s v="STRUMENTAZIONE PER BIOIMMAGINI E RADIOTERAPIA"/>
    <m/>
    <s v="No"/>
    <m/>
    <s v="Acquisto"/>
    <s v=""/>
    <x v="0"/>
    <m/>
    <n v="1640000"/>
    <x v="3"/>
    <x v="3"/>
  </r>
  <r>
    <x v="1233"/>
    <x v="5"/>
    <s v="Farmaci"/>
    <x v="43"/>
    <x v="43"/>
    <s v="A01AB06"/>
    <s v="DOMIPHEN "/>
    <m/>
    <s v="Si"/>
    <m/>
    <s v="Convenzione ARCA"/>
    <s v=""/>
    <x v="3"/>
    <m/>
    <n v="200000"/>
    <x v="5"/>
    <x v="5"/>
  </r>
  <r>
    <x v="1234"/>
    <x v="8"/>
    <s v="Forniture / servizi sanitari"/>
    <x v="1"/>
    <x v="1"/>
    <m/>
    <s v="-"/>
    <m/>
    <s v="No"/>
    <m/>
    <s v="Noleggio"/>
    <d v="2016-04-01T00:00:00"/>
    <x v="5"/>
    <m/>
    <n v="120714.57"/>
    <x v="0"/>
    <x v="0"/>
  </r>
  <r>
    <x v="1235"/>
    <x v="12"/>
    <s v="Forniture / servizi"/>
    <x v="245"/>
    <x v="243"/>
    <m/>
    <s v="-"/>
    <m/>
    <s v="No"/>
    <m/>
    <s v="Convenzione Consip"/>
    <d v="2019-05-01T00:00:00"/>
    <x v="1"/>
    <m/>
    <n v="134774.94"/>
    <x v="0"/>
    <x v="0"/>
  </r>
  <r>
    <x v="1236"/>
    <x v="1"/>
    <s v="Forniture / servizi"/>
    <x v="246"/>
    <x v="244"/>
    <m/>
    <s v="-"/>
    <m/>
    <s v="No"/>
    <m/>
    <s v="Acquisto"/>
    <d v="2019-01-01T00:00:00"/>
    <x v="5"/>
    <m/>
    <n v="253000"/>
    <x v="7"/>
    <x v="7"/>
  </r>
  <r>
    <x v="1237"/>
    <x v="8"/>
    <s v="Forniture / servizi"/>
    <x v="247"/>
    <x v="245"/>
    <m/>
    <s v="-"/>
    <m/>
    <s v="No"/>
    <m/>
    <s v="Acquisto"/>
    <s v=""/>
    <x v="0"/>
    <m/>
    <n v="19000"/>
    <x v="6"/>
    <x v="6"/>
  </r>
  <r>
    <x v="1238"/>
    <x v="11"/>
    <s v="Forniture / servizi sanitari"/>
    <x v="7"/>
    <x v="7"/>
    <m/>
    <s v="-"/>
    <m/>
    <s v="No"/>
    <m/>
    <s v="Acquisto"/>
    <s v=""/>
    <x v="2"/>
    <m/>
    <n v="43000"/>
    <x v="5"/>
    <x v="5"/>
  </r>
  <r>
    <x v="1239"/>
    <x v="11"/>
    <s v="Forniture / servizi sanitari"/>
    <x v="7"/>
    <x v="7"/>
    <m/>
    <s v="-"/>
    <m/>
    <s v="No"/>
    <m/>
    <s v="Acquisto"/>
    <s v=""/>
    <x v="1"/>
    <m/>
    <n v="28000"/>
    <x v="5"/>
    <x v="5"/>
  </r>
  <r>
    <x v="1240"/>
    <x v="10"/>
    <s v="Forniture / servizi"/>
    <x v="248"/>
    <x v="246"/>
    <m/>
    <s v="-"/>
    <m/>
    <s v="No"/>
    <m/>
    <s v="Acquisto"/>
    <d v="2016-12-01T00:00:00"/>
    <x v="2"/>
    <m/>
    <n v="95000"/>
    <x v="3"/>
    <x v="15"/>
  </r>
  <r>
    <x v="1241"/>
    <x v="10"/>
    <s v="Forniture / servizi"/>
    <x v="248"/>
    <x v="246"/>
    <m/>
    <s v="-"/>
    <m/>
    <s v="No"/>
    <m/>
    <s v="Acquisto"/>
    <d v="2016-12-01T00:00:00"/>
    <x v="2"/>
    <m/>
    <n v="205000"/>
    <x v="3"/>
    <x v="3"/>
  </r>
  <r>
    <x v="1242"/>
    <x v="0"/>
    <s v="Forniture / servizi"/>
    <x v="249"/>
    <x v="247"/>
    <m/>
    <s v="-"/>
    <m/>
    <s v="No"/>
    <m/>
    <s v="Acquisto"/>
    <s v=""/>
    <x v="2"/>
    <m/>
    <n v="209840"/>
    <x v="0"/>
    <x v="0"/>
  </r>
  <r>
    <x v="1243"/>
    <x v="0"/>
    <s v="Forniture / servizi"/>
    <x v="249"/>
    <x v="247"/>
    <m/>
    <s v="-"/>
    <m/>
    <s v="No"/>
    <m/>
    <s v="Acquisto"/>
    <s v=""/>
    <x v="2"/>
    <m/>
    <n v="732000"/>
    <x v="0"/>
    <x v="0"/>
  </r>
  <r>
    <x v="1244"/>
    <x v="0"/>
    <s v="Forniture / servizi"/>
    <x v="249"/>
    <x v="247"/>
    <m/>
    <s v="-"/>
    <m/>
    <s v="No"/>
    <m/>
    <s v="Acquisto"/>
    <s v=""/>
    <x v="2"/>
    <m/>
    <n v="7000"/>
    <x v="0"/>
    <x v="0"/>
  </r>
  <r>
    <x v="1245"/>
    <x v="0"/>
    <s v="Forniture / servizi"/>
    <x v="249"/>
    <x v="247"/>
    <m/>
    <s v="-"/>
    <m/>
    <s v="No"/>
    <m/>
    <s v="Acquisto"/>
    <s v=""/>
    <x v="2"/>
    <m/>
    <n v="77592"/>
    <x v="0"/>
    <x v="0"/>
  </r>
  <r>
    <x v="1246"/>
    <x v="0"/>
    <s v="Forniture / servizi"/>
    <x v="249"/>
    <x v="247"/>
    <m/>
    <s v="-"/>
    <m/>
    <s v="No"/>
    <m/>
    <s v="Acquisto"/>
    <s v=""/>
    <x v="2"/>
    <m/>
    <n v="950000"/>
    <x v="0"/>
    <x v="0"/>
  </r>
  <r>
    <x v="1247"/>
    <x v="7"/>
    <s v="Forniture / servizi"/>
    <x v="250"/>
    <x v="248"/>
    <m/>
    <s v="-"/>
    <m/>
    <s v="No"/>
    <m/>
    <s v="Acquisto"/>
    <d v="2016-12-01T00:00:00"/>
    <x v="3"/>
    <m/>
    <n v="180000"/>
    <x v="7"/>
    <x v="7"/>
  </r>
  <r>
    <x v="1248"/>
    <x v="1"/>
    <s v="Forniture / servizi"/>
    <x v="250"/>
    <x v="248"/>
    <m/>
    <s v="-"/>
    <m/>
    <s v="No"/>
    <m/>
    <s v="Acquisto"/>
    <s v=""/>
    <x v="2"/>
    <m/>
    <n v="90000"/>
    <x v="7"/>
    <x v="7"/>
  </r>
  <r>
    <x v="1249"/>
    <x v="0"/>
    <s v="Forniture / servizi"/>
    <x v="249"/>
    <x v="247"/>
    <m/>
    <s v="-"/>
    <m/>
    <s v="No"/>
    <m/>
    <s v="Acquisto"/>
    <s v=""/>
    <x v="2"/>
    <m/>
    <n v="12000"/>
    <x v="0"/>
    <x v="0"/>
  </r>
  <r>
    <x v="1250"/>
    <x v="1"/>
    <s v="Forniture / servizi"/>
    <x v="7"/>
    <x v="7"/>
    <m/>
    <s v="-"/>
    <m/>
    <s v="No"/>
    <m/>
    <s v="Acquisto"/>
    <d v="2018-12-01T00:00:00"/>
    <x v="2"/>
    <m/>
    <n v="57000"/>
    <x v="3"/>
    <x v="3"/>
  </r>
  <r>
    <x v="1251"/>
    <x v="1"/>
    <s v="Forniture / servizi sanitari"/>
    <x v="82"/>
    <x v="82"/>
    <m/>
    <s v="-"/>
    <m/>
    <s v="No"/>
    <m/>
    <s v="Acquisto"/>
    <d v="2019-02-01T00:00:00"/>
    <x v="5"/>
    <m/>
    <n v="239916.34"/>
    <x v="4"/>
    <x v="4"/>
  </r>
  <r>
    <x v="1252"/>
    <x v="0"/>
    <s v="Forniture / servizi"/>
    <x v="249"/>
    <x v="247"/>
    <m/>
    <s v="-"/>
    <m/>
    <s v="No"/>
    <m/>
    <s v="Acquisto"/>
    <s v=""/>
    <x v="2"/>
    <m/>
    <n v="65715"/>
    <x v="0"/>
    <x v="0"/>
  </r>
  <r>
    <x v="1253"/>
    <x v="0"/>
    <s v="Forniture / servizi"/>
    <x v="249"/>
    <x v="247"/>
    <m/>
    <s v="-"/>
    <m/>
    <s v="No"/>
    <m/>
    <s v="Acquisto"/>
    <s v=""/>
    <x v="2"/>
    <m/>
    <n v="11000"/>
    <x v="0"/>
    <x v="0"/>
  </r>
  <r>
    <x v="1254"/>
    <x v="0"/>
    <s v="Forniture / servizi"/>
    <x v="249"/>
    <x v="247"/>
    <m/>
    <s v="-"/>
    <m/>
    <s v="No"/>
    <m/>
    <s v="Acquisto"/>
    <s v=""/>
    <x v="2"/>
    <m/>
    <n v="92000"/>
    <x v="0"/>
    <x v="0"/>
  </r>
  <r>
    <x v="1255"/>
    <x v="0"/>
    <s v="Forniture / servizi"/>
    <x v="249"/>
    <x v="247"/>
    <m/>
    <s v="-"/>
    <m/>
    <s v="No"/>
    <m/>
    <s v="Acquisto"/>
    <s v=""/>
    <x v="2"/>
    <m/>
    <n v="134200"/>
    <x v="0"/>
    <x v="0"/>
  </r>
  <r>
    <x v="1256"/>
    <x v="0"/>
    <s v="Forniture / servizi"/>
    <x v="249"/>
    <x v="247"/>
    <m/>
    <s v="-"/>
    <m/>
    <s v="No"/>
    <m/>
    <s v="Acquisto"/>
    <s v=""/>
    <x v="2"/>
    <m/>
    <n v="48800"/>
    <x v="0"/>
    <x v="0"/>
  </r>
  <r>
    <x v="1257"/>
    <x v="8"/>
    <s v="Forniture / servizi"/>
    <x v="251"/>
    <x v="249"/>
    <m/>
    <s v="-"/>
    <m/>
    <s v="No"/>
    <m/>
    <s v="Acquisto"/>
    <d v="2016-06-01T00:00:00"/>
    <x v="0"/>
    <m/>
    <n v="77500"/>
    <x v="1"/>
    <x v="1"/>
  </r>
  <r>
    <x v="1258"/>
    <x v="0"/>
    <s v="Forniture / servizi"/>
    <x v="249"/>
    <x v="247"/>
    <m/>
    <s v="-"/>
    <m/>
    <s v="No"/>
    <m/>
    <s v="Acquisto"/>
    <s v=""/>
    <x v="2"/>
    <m/>
    <n v="19243"/>
    <x v="0"/>
    <x v="0"/>
  </r>
  <r>
    <x v="1259"/>
    <x v="5"/>
    <s v="Forniture / servizi"/>
    <x v="233"/>
    <x v="231"/>
    <m/>
    <s v="-"/>
    <m/>
    <s v="No"/>
    <m/>
    <s v="Acquisto"/>
    <d v="2016-09-01T00:00:00"/>
    <x v="2"/>
    <m/>
    <n v="81500"/>
    <x v="4"/>
    <x v="4"/>
  </r>
  <r>
    <x v="1260"/>
    <x v="0"/>
    <s v="Forniture / servizi"/>
    <x v="252"/>
    <x v="12"/>
    <m/>
    <s v="-"/>
    <m/>
    <s v="No"/>
    <m/>
    <s v="Acquisto"/>
    <s v=""/>
    <x v="0"/>
    <m/>
    <n v="59945"/>
    <x v="0"/>
    <x v="0"/>
  </r>
  <r>
    <x v="1261"/>
    <x v="7"/>
    <s v="Forniture / servizi"/>
    <x v="253"/>
    <x v="250"/>
    <m/>
    <s v="-"/>
    <m/>
    <s v="No"/>
    <m/>
    <s v="Acquisto"/>
    <d v="2016-10-01T00:00:00"/>
    <x v="3"/>
    <m/>
    <n v="150000"/>
    <x v="8"/>
    <x v="8"/>
  </r>
  <r>
    <x v="1262"/>
    <x v="0"/>
    <s v="Forniture / servizi"/>
    <x v="249"/>
    <x v="247"/>
    <m/>
    <s v="-"/>
    <m/>
    <s v="No"/>
    <m/>
    <s v="Acquisto"/>
    <s v=""/>
    <x v="2"/>
    <m/>
    <n v="950000"/>
    <x v="0"/>
    <x v="0"/>
  </r>
  <r>
    <x v="1263"/>
    <x v="5"/>
    <s v="Forniture / servizi"/>
    <x v="248"/>
    <x v="246"/>
    <m/>
    <s v="-"/>
    <m/>
    <s v="No"/>
    <m/>
    <s v="Acquisto"/>
    <d v="2016-12-01T00:00:00"/>
    <x v="3"/>
    <m/>
    <n v="6000"/>
    <x v="6"/>
    <x v="6"/>
  </r>
  <r>
    <x v="1264"/>
    <x v="6"/>
    <s v="Forniture / servizi sanitari"/>
    <x v="7"/>
    <x v="7"/>
    <m/>
    <s v="-"/>
    <m/>
    <s v="No"/>
    <m/>
    <s v="Acquisto"/>
    <s v=""/>
    <x v="2"/>
    <m/>
    <n v="13000"/>
    <x v="5"/>
    <x v="5"/>
  </r>
  <r>
    <x v="1265"/>
    <x v="8"/>
    <s v="Forniture / servizi"/>
    <x v="254"/>
    <x v="251"/>
    <m/>
    <s v="-"/>
    <m/>
    <s v="No"/>
    <m/>
    <s v="Acquisto"/>
    <s v=""/>
    <x v="1"/>
    <m/>
    <n v="25000"/>
    <x v="6"/>
    <x v="6"/>
  </r>
  <r>
    <x v="1266"/>
    <x v="12"/>
    <s v="Forniture / servizi"/>
    <x v="252"/>
    <x v="12"/>
    <m/>
    <s v="-"/>
    <m/>
    <s v="No"/>
    <m/>
    <s v="Acquisto"/>
    <s v=""/>
    <x v="5"/>
    <m/>
    <n v="152417"/>
    <x v="0"/>
    <x v="0"/>
  </r>
  <r>
    <x v="1267"/>
    <x v="5"/>
    <s v="Forniture / servizi"/>
    <x v="249"/>
    <x v="247"/>
    <m/>
    <s v="-"/>
    <m/>
    <s v="Si"/>
    <m/>
    <s v="Convenzione ARCA"/>
    <d v="2017-06-01T00:00:00"/>
    <x v="5"/>
    <m/>
    <n v="549000"/>
    <x v="7"/>
    <x v="7"/>
  </r>
  <r>
    <x v="1268"/>
    <x v="0"/>
    <s v="Forniture / servizi"/>
    <x v="249"/>
    <x v="247"/>
    <m/>
    <s v="-"/>
    <m/>
    <s v="No"/>
    <m/>
    <s v="Acquisto"/>
    <s v=""/>
    <x v="2"/>
    <m/>
    <n v="20056"/>
    <x v="0"/>
    <x v="0"/>
  </r>
  <r>
    <x v="1269"/>
    <x v="0"/>
    <s v="Forniture / servizi"/>
    <x v="249"/>
    <x v="247"/>
    <m/>
    <s v="-"/>
    <m/>
    <s v="No"/>
    <m/>
    <s v="Acquisto"/>
    <s v=""/>
    <x v="2"/>
    <m/>
    <n v="102580"/>
    <x v="0"/>
    <x v="0"/>
  </r>
  <r>
    <x v="1270"/>
    <x v="0"/>
    <s v="Forniture / servizi"/>
    <x v="249"/>
    <x v="247"/>
    <m/>
    <s v="-"/>
    <m/>
    <s v="No"/>
    <m/>
    <s v="Acquisto"/>
    <s v=""/>
    <x v="2"/>
    <m/>
    <n v="22000"/>
    <x v="0"/>
    <x v="0"/>
  </r>
  <r>
    <x v="1271"/>
    <x v="0"/>
    <s v="Forniture / servizi"/>
    <x v="249"/>
    <x v="247"/>
    <m/>
    <s v="-"/>
    <m/>
    <s v="No"/>
    <m/>
    <s v="Acquisto"/>
    <s v=""/>
    <x v="2"/>
    <m/>
    <n v="45100"/>
    <x v="0"/>
    <x v="0"/>
  </r>
  <r>
    <x v="1272"/>
    <x v="0"/>
    <s v="Lavori"/>
    <x v="255"/>
    <x v="252"/>
    <s v="OG  1 I"/>
    <s v="Edifici civili e industriali (classe I)"/>
    <m/>
    <s v="Si"/>
    <m/>
    <s v="Convenzione ARCA"/>
    <s v=""/>
    <x v="2"/>
    <m/>
    <n v="190000"/>
    <x v="7"/>
    <x v="7"/>
  </r>
  <r>
    <x v="1273"/>
    <x v="7"/>
    <s v="Lavori"/>
    <x v="255"/>
    <x v="252"/>
    <s v="OG  1"/>
    <s v="Edifici civili e industriali"/>
    <m/>
    <s v="No"/>
    <m/>
    <s v="Acquisto"/>
    <s v=""/>
    <x v="0"/>
    <m/>
    <n v="190000"/>
    <x v="7"/>
    <x v="7"/>
  </r>
  <r>
    <x v="1274"/>
    <x v="0"/>
    <s v="Forniture / servizi"/>
    <x v="249"/>
    <x v="247"/>
    <m/>
    <s v="-"/>
    <m/>
    <s v="No"/>
    <m/>
    <s v="Acquisto"/>
    <s v=""/>
    <x v="2"/>
    <m/>
    <n v="10000"/>
    <x v="0"/>
    <x v="0"/>
  </r>
  <r>
    <x v="1275"/>
    <x v="0"/>
    <s v="Forniture / servizi"/>
    <x v="249"/>
    <x v="247"/>
    <m/>
    <s v="-"/>
    <m/>
    <s v="No"/>
    <m/>
    <s v="Acquisto"/>
    <s v=""/>
    <x v="2"/>
    <m/>
    <n v="20000"/>
    <x v="0"/>
    <x v="0"/>
  </r>
  <r>
    <x v="1276"/>
    <x v="0"/>
    <s v="Forniture / servizi"/>
    <x v="249"/>
    <x v="247"/>
    <m/>
    <s v="-"/>
    <m/>
    <s v="No"/>
    <m/>
    <s v="Acquisto"/>
    <s v=""/>
    <x v="2"/>
    <m/>
    <n v="16000"/>
    <x v="0"/>
    <x v="0"/>
  </r>
  <r>
    <x v="1277"/>
    <x v="4"/>
    <s v="Forniture / servizi"/>
    <x v="252"/>
    <x v="12"/>
    <m/>
    <s v="-"/>
    <m/>
    <s v="No"/>
    <m/>
    <s v="Acquisto"/>
    <s v=""/>
    <x v="2"/>
    <m/>
    <n v="118000"/>
    <x v="0"/>
    <x v="0"/>
  </r>
  <r>
    <x v="1278"/>
    <x v="0"/>
    <s v="Forniture / servizi"/>
    <x v="249"/>
    <x v="247"/>
    <m/>
    <s v="-"/>
    <m/>
    <s v="No"/>
    <m/>
    <s v="Acquisto"/>
    <s v=""/>
    <x v="2"/>
    <m/>
    <n v="84000"/>
    <x v="0"/>
    <x v="0"/>
  </r>
  <r>
    <x v="1279"/>
    <x v="5"/>
    <s v="Forniture / servizi"/>
    <x v="252"/>
    <x v="12"/>
    <m/>
    <s v="-"/>
    <m/>
    <s v="No"/>
    <m/>
    <s v="Acquisto"/>
    <s v=""/>
    <x v="2"/>
    <m/>
    <n v="176900"/>
    <x v="0"/>
    <x v="0"/>
  </r>
  <r>
    <x v="1280"/>
    <x v="0"/>
    <s v="Forniture / servizi"/>
    <x v="249"/>
    <x v="247"/>
    <m/>
    <s v="-"/>
    <m/>
    <s v="No"/>
    <m/>
    <s v="Acquisto"/>
    <s v=""/>
    <x v="2"/>
    <m/>
    <n v="60610"/>
    <x v="0"/>
    <x v="0"/>
  </r>
  <r>
    <x v="1281"/>
    <x v="8"/>
    <s v="Forniture / servizi"/>
    <x v="7"/>
    <x v="7"/>
    <m/>
    <s v="-"/>
    <m/>
    <s v="No"/>
    <m/>
    <s v="Acquisto"/>
    <s v=""/>
    <x v="2"/>
    <m/>
    <n v="290000"/>
    <x v="5"/>
    <x v="5"/>
  </r>
  <r>
    <x v="1282"/>
    <x v="0"/>
    <s v="Forniture / servizi"/>
    <x v="256"/>
    <x v="253"/>
    <m/>
    <s v="-"/>
    <m/>
    <s v="No"/>
    <m/>
    <s v="Acquisto"/>
    <d v="2017-05-01T00:00:00"/>
    <x v="3"/>
    <m/>
    <n v="183000"/>
    <x v="4"/>
    <x v="4"/>
  </r>
  <r>
    <x v="1283"/>
    <x v="7"/>
    <s v="Forniture / servizi"/>
    <x v="257"/>
    <x v="254"/>
    <m/>
    <s v="-"/>
    <m/>
    <s v="No"/>
    <m/>
    <s v="Convenzione Consip"/>
    <d v="2016-09-01T00:00:00"/>
    <x v="2"/>
    <m/>
    <n v="1200000"/>
    <x v="10"/>
    <x v="10"/>
  </r>
  <r>
    <x v="1284"/>
    <x v="2"/>
    <s v="Forniture / servizi"/>
    <x v="258"/>
    <x v="255"/>
    <m/>
    <s v="-"/>
    <m/>
    <s v="No"/>
    <m/>
    <s v="Acquisto"/>
    <d v="2017-12-01T00:00:00"/>
    <x v="2"/>
    <m/>
    <n v="30000"/>
    <x v="7"/>
    <x v="7"/>
  </r>
  <r>
    <x v="1285"/>
    <x v="0"/>
    <s v="Forniture / servizi"/>
    <x v="259"/>
    <x v="256"/>
    <m/>
    <s v="-"/>
    <m/>
    <s v="Si"/>
    <m/>
    <s v="Convenzione ARCA"/>
    <s v=""/>
    <x v="2"/>
    <m/>
    <n v="180000"/>
    <x v="7"/>
    <x v="7"/>
  </r>
  <r>
    <x v="1286"/>
    <x v="7"/>
    <s v="Forniture / servizi"/>
    <x v="259"/>
    <x v="256"/>
    <m/>
    <s v="-"/>
    <m/>
    <s v="No"/>
    <m/>
    <s v="Acquisto"/>
    <s v=""/>
    <x v="0"/>
    <m/>
    <n v="180000"/>
    <x v="7"/>
    <x v="7"/>
  </r>
  <r>
    <x v="1287"/>
    <x v="9"/>
    <s v="Forniture / servizi"/>
    <x v="7"/>
    <x v="7"/>
    <m/>
    <s v="-"/>
    <m/>
    <s v="No"/>
    <m/>
    <s v="Acquisto"/>
    <s v=""/>
    <x v="3"/>
    <m/>
    <n v="36000"/>
    <x v="10"/>
    <x v="10"/>
  </r>
  <r>
    <x v="1288"/>
    <x v="7"/>
    <s v="Forniture / servizi"/>
    <x v="260"/>
    <x v="257"/>
    <m/>
    <s v="-"/>
    <m/>
    <s v="No"/>
    <m/>
    <s v="Acquisto"/>
    <s v=""/>
    <x v="0"/>
    <m/>
    <n v="130000"/>
    <x v="7"/>
    <x v="7"/>
  </r>
  <r>
    <x v="1289"/>
    <x v="0"/>
    <s v="Forniture / servizi"/>
    <x v="260"/>
    <x v="257"/>
    <m/>
    <s v="-"/>
    <m/>
    <s v="Si"/>
    <m/>
    <s v="Convenzione ARCA"/>
    <s v=""/>
    <x v="2"/>
    <m/>
    <n v="130000"/>
    <x v="7"/>
    <x v="7"/>
  </r>
  <r>
    <x v="1290"/>
    <x v="11"/>
    <s v="Forniture / servizi"/>
    <x v="253"/>
    <x v="250"/>
    <m/>
    <s v="-"/>
    <m/>
    <s v="No"/>
    <m/>
    <s v="Acquisto"/>
    <d v="2015-12-01T00:00:00"/>
    <x v="1"/>
    <m/>
    <n v="116058"/>
    <x v="0"/>
    <x v="0"/>
  </r>
  <r>
    <x v="1291"/>
    <x v="7"/>
    <s v="Forniture / servizi"/>
    <x v="253"/>
    <x v="250"/>
    <m/>
    <s v="-"/>
    <m/>
    <s v="No"/>
    <m/>
    <s v="Acquisto"/>
    <d v="2016-12-01T00:00:00"/>
    <x v="2"/>
    <m/>
    <n v="300000"/>
    <x v="8"/>
    <x v="8"/>
  </r>
  <r>
    <x v="1292"/>
    <x v="1"/>
    <s v="Forniture / servizi"/>
    <x v="7"/>
    <x v="7"/>
    <m/>
    <s v="-"/>
    <m/>
    <s v="No"/>
    <m/>
    <s v="Acquisto"/>
    <d v="2018-09-01T00:00:00"/>
    <x v="3"/>
    <m/>
    <n v="116058.98"/>
    <x v="0"/>
    <x v="0"/>
  </r>
  <r>
    <x v="1293"/>
    <x v="0"/>
    <s v="Forniture / servizi"/>
    <x v="89"/>
    <x v="89"/>
    <m/>
    <s v="-"/>
    <m/>
    <s v="No"/>
    <m/>
    <s v="Convenzione Consip"/>
    <s v=""/>
    <x v="2"/>
    <m/>
    <n v="148800"/>
    <x v="7"/>
    <x v="7"/>
  </r>
  <r>
    <x v="1294"/>
    <x v="0"/>
    <s v="Forniture / servizi"/>
    <x v="249"/>
    <x v="247"/>
    <m/>
    <s v="-"/>
    <m/>
    <s v="No"/>
    <m/>
    <s v="Acquisto"/>
    <s v=""/>
    <x v="2"/>
    <m/>
    <n v="16750"/>
    <x v="0"/>
    <x v="0"/>
  </r>
  <r>
    <x v="1295"/>
    <x v="0"/>
    <s v="Forniture / servizi"/>
    <x v="249"/>
    <x v="247"/>
    <m/>
    <s v="-"/>
    <m/>
    <s v="No"/>
    <m/>
    <s v="Acquisto"/>
    <s v=""/>
    <x v="2"/>
    <m/>
    <n v="42090"/>
    <x v="0"/>
    <x v="0"/>
  </r>
  <r>
    <x v="1296"/>
    <x v="11"/>
    <s v="Forniture / servizi"/>
    <x v="253"/>
    <x v="250"/>
    <m/>
    <s v="-"/>
    <m/>
    <s v="No"/>
    <m/>
    <s v="Acquisto"/>
    <d v="2015-12-01T00:00:00"/>
    <x v="2"/>
    <m/>
    <n v="49571.54"/>
    <x v="0"/>
    <x v="0"/>
  </r>
  <r>
    <x v="1297"/>
    <x v="0"/>
    <s v="Forniture / servizi"/>
    <x v="249"/>
    <x v="247"/>
    <m/>
    <s v="-"/>
    <m/>
    <s v="No"/>
    <m/>
    <s v="Acquisto"/>
    <s v=""/>
    <x v="2"/>
    <m/>
    <n v="10000"/>
    <x v="0"/>
    <x v="0"/>
  </r>
  <r>
    <x v="1298"/>
    <x v="0"/>
    <s v="Forniture / servizi"/>
    <x v="249"/>
    <x v="247"/>
    <m/>
    <s v="-"/>
    <m/>
    <s v="No"/>
    <m/>
    <s v="Acquisto"/>
    <s v=""/>
    <x v="2"/>
    <m/>
    <n v="20797"/>
    <x v="0"/>
    <x v="0"/>
  </r>
  <r>
    <x v="1299"/>
    <x v="0"/>
    <s v="Forniture / servizi"/>
    <x v="249"/>
    <x v="247"/>
    <m/>
    <s v="-"/>
    <m/>
    <s v="No"/>
    <m/>
    <s v="Acquisto"/>
    <s v=""/>
    <x v="2"/>
    <m/>
    <n v="11000"/>
    <x v="0"/>
    <x v="0"/>
  </r>
  <r>
    <x v="1300"/>
    <x v="0"/>
    <s v="Forniture / servizi"/>
    <x v="249"/>
    <x v="247"/>
    <m/>
    <s v="-"/>
    <m/>
    <s v="No"/>
    <m/>
    <s v="Acquisto"/>
    <s v=""/>
    <x v="2"/>
    <m/>
    <n v="81740"/>
    <x v="0"/>
    <x v="0"/>
  </r>
  <r>
    <x v="1301"/>
    <x v="0"/>
    <s v="Forniture / servizi"/>
    <x v="249"/>
    <x v="247"/>
    <m/>
    <s v="-"/>
    <m/>
    <s v="No"/>
    <m/>
    <s v="Acquisto"/>
    <s v=""/>
    <x v="2"/>
    <m/>
    <n v="33000"/>
    <x v="0"/>
    <x v="0"/>
  </r>
  <r>
    <x v="1302"/>
    <x v="0"/>
    <s v="Forniture / servizi"/>
    <x v="249"/>
    <x v="247"/>
    <m/>
    <s v="-"/>
    <m/>
    <s v="No"/>
    <m/>
    <s v="Acquisto"/>
    <s v=""/>
    <x v="2"/>
    <m/>
    <n v="79300"/>
    <x v="0"/>
    <x v="0"/>
  </r>
  <r>
    <x v="1303"/>
    <x v="9"/>
    <s v="Forniture / servizi"/>
    <x v="259"/>
    <x v="256"/>
    <m/>
    <s v="-"/>
    <m/>
    <s v="No"/>
    <m/>
    <s v="Convenzione Consip"/>
    <d v="2017-09-01T00:00:00"/>
    <x v="3"/>
    <m/>
    <n v="900000"/>
    <x v="4"/>
    <x v="4"/>
  </r>
  <r>
    <x v="1304"/>
    <x v="2"/>
    <s v="Forniture / servizi"/>
    <x v="261"/>
    <x v="258"/>
    <m/>
    <s v="-"/>
    <m/>
    <s v="No"/>
    <m/>
    <s v="Acquisto"/>
    <d v="2017-12-01T00:00:00"/>
    <x v="2"/>
    <m/>
    <n v="250000"/>
    <x v="4"/>
    <x v="4"/>
  </r>
  <r>
    <x v="1305"/>
    <x v="0"/>
    <s v="Forniture / servizi"/>
    <x v="249"/>
    <x v="247"/>
    <m/>
    <s v="-"/>
    <m/>
    <s v="No"/>
    <m/>
    <s v="Acquisto"/>
    <s v=""/>
    <x v="2"/>
    <m/>
    <n v="15000"/>
    <x v="0"/>
    <x v="0"/>
  </r>
  <r>
    <x v="1306"/>
    <x v="0"/>
    <s v="Forniture / servizi"/>
    <x v="249"/>
    <x v="247"/>
    <m/>
    <s v="-"/>
    <m/>
    <s v="No"/>
    <m/>
    <s v="Acquisto"/>
    <s v=""/>
    <x v="2"/>
    <m/>
    <n v="39772"/>
    <x v="0"/>
    <x v="0"/>
  </r>
  <r>
    <x v="1307"/>
    <x v="0"/>
    <s v="Forniture / servizi"/>
    <x v="249"/>
    <x v="247"/>
    <m/>
    <s v="-"/>
    <m/>
    <s v="No"/>
    <m/>
    <s v="Acquisto"/>
    <s v=""/>
    <x v="2"/>
    <m/>
    <n v="9000"/>
    <x v="0"/>
    <x v="0"/>
  </r>
  <r>
    <x v="1308"/>
    <x v="9"/>
    <s v="Forniture / servizi"/>
    <x v="262"/>
    <x v="259"/>
    <m/>
    <s v="-"/>
    <m/>
    <s v="No"/>
    <m/>
    <s v="Acquisto"/>
    <d v="2017-12-01T00:00:00"/>
    <x v="5"/>
    <m/>
    <n v="250000"/>
    <x v="3"/>
    <x v="3"/>
  </r>
  <r>
    <x v="1309"/>
    <x v="0"/>
    <s v="Forniture / servizi"/>
    <x v="249"/>
    <x v="247"/>
    <m/>
    <s v="-"/>
    <m/>
    <s v="No"/>
    <m/>
    <s v="Acquisto"/>
    <s v=""/>
    <x v="2"/>
    <m/>
    <n v="19735"/>
    <x v="0"/>
    <x v="0"/>
  </r>
  <r>
    <x v="1310"/>
    <x v="2"/>
    <s v="Forniture / servizi"/>
    <x v="48"/>
    <x v="48"/>
    <m/>
    <s v="-"/>
    <m/>
    <s v="Si"/>
    <m/>
    <s v="Convenzione ARCA"/>
    <d v="2017-12-01T00:00:00"/>
    <x v="5"/>
    <m/>
    <n v="210000"/>
    <x v="3"/>
    <x v="3"/>
  </r>
  <r>
    <x v="1311"/>
    <x v="0"/>
    <s v="Forniture / servizi"/>
    <x v="249"/>
    <x v="247"/>
    <m/>
    <s v="-"/>
    <m/>
    <s v="No"/>
    <m/>
    <s v="Acquisto"/>
    <s v=""/>
    <x v="2"/>
    <m/>
    <n v="220000"/>
    <x v="0"/>
    <x v="0"/>
  </r>
  <r>
    <x v="1312"/>
    <x v="0"/>
    <s v="Forniture / servizi"/>
    <x v="249"/>
    <x v="247"/>
    <m/>
    <s v="-"/>
    <m/>
    <s v="No"/>
    <m/>
    <s v="Acquisto"/>
    <s v=""/>
    <x v="2"/>
    <m/>
    <n v="195200"/>
    <x v="0"/>
    <x v="0"/>
  </r>
  <r>
    <x v="1313"/>
    <x v="0"/>
    <s v="Forniture / servizi"/>
    <x v="249"/>
    <x v="247"/>
    <m/>
    <s v="-"/>
    <m/>
    <s v="No"/>
    <m/>
    <s v="Acquisto"/>
    <s v=""/>
    <x v="2"/>
    <m/>
    <n v="76860"/>
    <x v="0"/>
    <x v="0"/>
  </r>
  <r>
    <x v="1314"/>
    <x v="9"/>
    <s v="Forniture / servizi sanitari"/>
    <x v="263"/>
    <x v="260"/>
    <m/>
    <s v="-"/>
    <m/>
    <s v="No"/>
    <m/>
    <s v="Acquisto"/>
    <d v="2018-12-01T00:00:00"/>
    <x v="1"/>
    <m/>
    <n v="42000"/>
    <x v="3"/>
    <x v="3"/>
  </r>
  <r>
    <x v="1315"/>
    <x v="1"/>
    <s v="Forniture / servizi"/>
    <x v="264"/>
    <x v="261"/>
    <m/>
    <s v="-"/>
    <m/>
    <s v="No"/>
    <m/>
    <s v="Acquisto"/>
    <d v="2018-12-01T00:00:00"/>
    <x v="2"/>
    <m/>
    <n v="108000"/>
    <x v="1"/>
    <x v="1"/>
  </r>
  <r>
    <x v="1316"/>
    <x v="0"/>
    <s v="Forniture / servizi"/>
    <x v="249"/>
    <x v="247"/>
    <m/>
    <s v="-"/>
    <m/>
    <s v="No"/>
    <m/>
    <s v="Acquisto"/>
    <s v=""/>
    <x v="2"/>
    <m/>
    <n v="5000"/>
    <x v="0"/>
    <x v="0"/>
  </r>
  <r>
    <x v="1317"/>
    <x v="0"/>
    <s v="Forniture / servizi"/>
    <x v="249"/>
    <x v="247"/>
    <m/>
    <s v="-"/>
    <m/>
    <s v="No"/>
    <m/>
    <s v="Acquisto"/>
    <s v=""/>
    <x v="2"/>
    <m/>
    <n v="46167"/>
    <x v="0"/>
    <x v="0"/>
  </r>
  <r>
    <x v="1318"/>
    <x v="5"/>
    <s v="Forniture / servizi"/>
    <x v="261"/>
    <x v="258"/>
    <m/>
    <s v="-"/>
    <m/>
    <s v="No"/>
    <m/>
    <s v="Acquisto"/>
    <d v="2016-12-01T00:00:00"/>
    <x v="3"/>
    <m/>
    <n v="1000000"/>
    <x v="4"/>
    <x v="4"/>
  </r>
  <r>
    <x v="1319"/>
    <x v="0"/>
    <s v="Forniture / servizi"/>
    <x v="249"/>
    <x v="247"/>
    <m/>
    <s v="-"/>
    <m/>
    <s v="No"/>
    <m/>
    <s v="Acquisto"/>
    <s v=""/>
    <x v="2"/>
    <m/>
    <n v="109775"/>
    <x v="0"/>
    <x v="0"/>
  </r>
  <r>
    <x v="1320"/>
    <x v="0"/>
    <s v="Forniture / servizi"/>
    <x v="249"/>
    <x v="247"/>
    <m/>
    <s v="-"/>
    <m/>
    <s v="No"/>
    <m/>
    <s v="Acquisto"/>
    <s v=""/>
    <x v="2"/>
    <m/>
    <n v="12200"/>
    <x v="0"/>
    <x v="0"/>
  </r>
  <r>
    <x v="1321"/>
    <x v="0"/>
    <s v="Forniture / servizi"/>
    <x v="262"/>
    <x v="259"/>
    <m/>
    <s v="-"/>
    <m/>
    <s v="No"/>
    <m/>
    <s v="Acquisto"/>
    <d v="2016-12-01T00:00:00"/>
    <x v="2"/>
    <m/>
    <n v="67000"/>
    <x v="3"/>
    <x v="3"/>
  </r>
  <r>
    <x v="1322"/>
    <x v="0"/>
    <s v="Forniture / servizi"/>
    <x v="248"/>
    <x v="246"/>
    <m/>
    <s v="-"/>
    <m/>
    <s v="No"/>
    <m/>
    <s v="Acquisto"/>
    <d v="2017-02-01T00:00:00"/>
    <x v="3"/>
    <m/>
    <n v="26000"/>
    <x v="6"/>
    <x v="6"/>
  </r>
  <r>
    <x v="1323"/>
    <x v="0"/>
    <s v="Forniture / servizi"/>
    <x v="249"/>
    <x v="247"/>
    <m/>
    <s v="-"/>
    <m/>
    <s v="No"/>
    <m/>
    <s v="Acquisto"/>
    <s v=""/>
    <x v="2"/>
    <m/>
    <n v="8500"/>
    <x v="0"/>
    <x v="0"/>
  </r>
  <r>
    <x v="1324"/>
    <x v="0"/>
    <s v="Forniture / servizi"/>
    <x v="249"/>
    <x v="247"/>
    <m/>
    <s v="-"/>
    <m/>
    <s v="No"/>
    <m/>
    <s v="Acquisto"/>
    <s v=""/>
    <x v="2"/>
    <m/>
    <n v="8200"/>
    <x v="0"/>
    <x v="0"/>
  </r>
  <r>
    <x v="1325"/>
    <x v="0"/>
    <s v="Forniture / servizi"/>
    <x v="249"/>
    <x v="247"/>
    <m/>
    <s v="-"/>
    <m/>
    <s v="No"/>
    <m/>
    <s v="Acquisto"/>
    <s v=""/>
    <x v="2"/>
    <m/>
    <n v="66000"/>
    <x v="0"/>
    <x v="0"/>
  </r>
  <r>
    <x v="1326"/>
    <x v="0"/>
    <s v="Forniture / servizi"/>
    <x v="249"/>
    <x v="247"/>
    <m/>
    <s v="-"/>
    <m/>
    <s v="No"/>
    <m/>
    <s v="Acquisto"/>
    <s v=""/>
    <x v="2"/>
    <m/>
    <n v="39900"/>
    <x v="0"/>
    <x v="0"/>
  </r>
  <r>
    <x v="1327"/>
    <x v="0"/>
    <s v="Forniture / servizi"/>
    <x v="249"/>
    <x v="247"/>
    <m/>
    <s v="-"/>
    <m/>
    <s v="No"/>
    <m/>
    <s v="Acquisto"/>
    <s v=""/>
    <x v="2"/>
    <m/>
    <n v="13352"/>
    <x v="0"/>
    <x v="0"/>
  </r>
  <r>
    <x v="1328"/>
    <x v="3"/>
    <s v="Forniture / servizi"/>
    <x v="7"/>
    <x v="7"/>
    <m/>
    <s v="-"/>
    <m/>
    <s v="No"/>
    <m/>
    <s v="Acquisto"/>
    <d v="2016-04-01T00:00:00"/>
    <x v="2"/>
    <m/>
    <n v="10000"/>
    <x v="3"/>
    <x v="3"/>
  </r>
  <r>
    <x v="1329"/>
    <x v="0"/>
    <s v="Forniture / servizi"/>
    <x v="249"/>
    <x v="247"/>
    <m/>
    <s v="-"/>
    <m/>
    <s v="No"/>
    <m/>
    <s v="Acquisto"/>
    <s v=""/>
    <x v="2"/>
    <m/>
    <n v="156160"/>
    <x v="0"/>
    <x v="0"/>
  </r>
  <r>
    <x v="1330"/>
    <x v="5"/>
    <s v="Forniture / servizi"/>
    <x v="89"/>
    <x v="89"/>
    <m/>
    <s v="-"/>
    <m/>
    <s v="No"/>
    <m/>
    <s v="Acquisto"/>
    <d v="2016-12-01T00:00:00"/>
    <x v="3"/>
    <m/>
    <n v="60000"/>
    <x v="6"/>
    <x v="6"/>
  </r>
  <r>
    <x v="1331"/>
    <x v="5"/>
    <s v="Forniture / servizi sanitari"/>
    <x v="265"/>
    <x v="262"/>
    <m/>
    <s v="-"/>
    <m/>
    <s v="No"/>
    <m/>
    <s v="Acquisto"/>
    <s v=""/>
    <x v="0"/>
    <m/>
    <n v="140000"/>
    <x v="6"/>
    <x v="6"/>
  </r>
  <r>
    <x v="1332"/>
    <x v="0"/>
    <s v="Dispositivi medici"/>
    <x v="1"/>
    <x v="1"/>
    <s v="T02"/>
    <s v="TELI ED INDUMENTI DI PROTEZIONE"/>
    <m/>
    <s v="Si"/>
    <m/>
    <s v="Convenzione ARCA"/>
    <d v="2017-03-01T00:00:00"/>
    <x v="2"/>
    <m/>
    <n v="36000"/>
    <x v="10"/>
    <x v="10"/>
  </r>
  <r>
    <x v="1333"/>
    <x v="19"/>
    <s v="Dispositivi medici"/>
    <x v="1"/>
    <x v="1"/>
    <s v="P01"/>
    <s v="PROTESI FACCIALI ED ODONTOIATRICHE"/>
    <m/>
    <s v="No"/>
    <m/>
    <s v="Acquisto"/>
    <s v=""/>
    <x v="2"/>
    <m/>
    <n v="43000"/>
    <x v="5"/>
    <x v="0"/>
  </r>
  <r>
    <x v="1334"/>
    <x v="19"/>
    <s v="Dispositivi medici"/>
    <x v="1"/>
    <x v="1"/>
    <s v="P01"/>
    <s v="PROTESI FACCIALI ED ODONTOIATRICHE"/>
    <m/>
    <s v="No"/>
    <m/>
    <s v="Acquisto"/>
    <s v=""/>
    <x v="2"/>
    <m/>
    <n v="42000"/>
    <x v="5"/>
    <x v="2"/>
  </r>
  <r>
    <x v="1335"/>
    <x v="19"/>
    <s v="Dispositivi medici"/>
    <x v="1"/>
    <x v="1"/>
    <s v="P01"/>
    <s v="PROTESI FACCIALI ED ODONTOIATRICHE"/>
    <m/>
    <s v="No"/>
    <m/>
    <s v="Acquisto"/>
    <s v=""/>
    <x v="2"/>
    <m/>
    <n v="146000"/>
    <x v="5"/>
    <x v="5"/>
  </r>
  <r>
    <x v="1336"/>
    <x v="0"/>
    <s v="Dispositivi medici"/>
    <x v="1"/>
    <x v="1"/>
    <s v="K02"/>
    <s v="DISPOSITIVI PER ELETTROCHIRURGIA"/>
    <m/>
    <s v="Si"/>
    <m/>
    <s v="Convenzione ARCA"/>
    <d v="2015-12-01T00:00:00"/>
    <x v="3"/>
    <m/>
    <n v="130000"/>
    <x v="7"/>
    <x v="7"/>
  </r>
  <r>
    <x v="1337"/>
    <x v="19"/>
    <s v="Dispositivi medici"/>
    <x v="1"/>
    <x v="1"/>
    <s v="P091302"/>
    <s v="LAME MONOUSO PER PROTESICA ORTOPEDICA"/>
    <m/>
    <s v="No"/>
    <m/>
    <s v="Acquisto"/>
    <d v="2018-03-01T00:00:00"/>
    <x v="2"/>
    <m/>
    <n v="93000"/>
    <x v="7"/>
    <x v="0"/>
  </r>
  <r>
    <x v="1338"/>
    <x v="19"/>
    <s v="Dispositivi medici"/>
    <x v="1"/>
    <x v="1"/>
    <s v="P091302"/>
    <s v="LAME MONOUSO PER PROTESICA ORTOPEDICA"/>
    <m/>
    <s v="No"/>
    <m/>
    <s v="Acquisto"/>
    <d v="2018-03-01T00:00:00"/>
    <x v="2"/>
    <m/>
    <n v="10000"/>
    <x v="7"/>
    <x v="2"/>
  </r>
  <r>
    <x v="1339"/>
    <x v="19"/>
    <s v="Dispositivi medici"/>
    <x v="1"/>
    <x v="1"/>
    <s v="P091302"/>
    <s v="LAME MONOUSO PER PROTESICA ORTOPEDICA"/>
    <m/>
    <s v="No"/>
    <m/>
    <s v="Acquisto"/>
    <d v="2018-03-01T00:00:00"/>
    <x v="2"/>
    <m/>
    <n v="9500"/>
    <x v="7"/>
    <x v="15"/>
  </r>
  <r>
    <x v="1340"/>
    <x v="19"/>
    <s v="Dispositivi medici"/>
    <x v="1"/>
    <x v="1"/>
    <s v="P091302"/>
    <s v="LAME MONOUSO PER PROTESICA ORTOPEDICA"/>
    <m/>
    <s v="No"/>
    <m/>
    <s v="Acquisto"/>
    <d v="2018-03-01T00:00:00"/>
    <x v="2"/>
    <m/>
    <n v="107000"/>
    <x v="7"/>
    <x v="1"/>
  </r>
  <r>
    <x v="1341"/>
    <x v="19"/>
    <s v="Dispositivi medici"/>
    <x v="1"/>
    <x v="1"/>
    <s v="P091302"/>
    <s v="LAME MONOUSO PER PROTESICA ORTOPEDICA"/>
    <m/>
    <s v="No"/>
    <m/>
    <s v="Acquisto"/>
    <d v="2018-03-01T00:00:00"/>
    <x v="2"/>
    <m/>
    <n v="110000"/>
    <x v="7"/>
    <x v="7"/>
  </r>
  <r>
    <x v="1342"/>
    <x v="19"/>
    <s v="Dispositivi medici"/>
    <x v="1"/>
    <x v="1"/>
    <s v="P091302"/>
    <s v="LAME MONOUSO PER PROTESICA ORTOPEDICA"/>
    <m/>
    <s v="No"/>
    <m/>
    <s v="Acquisto"/>
    <d v="2018-03-01T00:00:00"/>
    <x v="2"/>
    <m/>
    <n v="163000"/>
    <x v="7"/>
    <x v="9"/>
  </r>
  <r>
    <x v="1343"/>
    <x v="19"/>
    <s v="Dispositivi medici"/>
    <x v="1"/>
    <x v="1"/>
    <s v="P091302"/>
    <s v="LAME MONOUSO PER PROTESICA ORTOPEDICA"/>
    <m/>
    <s v="No"/>
    <m/>
    <s v="Acquisto"/>
    <d v="2018-03-01T00:00:00"/>
    <x v="2"/>
    <m/>
    <n v="16000"/>
    <x v="7"/>
    <x v="4"/>
  </r>
  <r>
    <x v="1344"/>
    <x v="0"/>
    <s v="Dispositivi medici"/>
    <x v="127"/>
    <x v="125"/>
    <s v="B01"/>
    <s v="SACCHE PER SANGUE"/>
    <m/>
    <s v="No"/>
    <m/>
    <s v="Acquisto"/>
    <s v=""/>
    <x v="3"/>
    <m/>
    <n v="83000"/>
    <x v="10"/>
    <x v="10"/>
  </r>
  <r>
    <x v="1345"/>
    <x v="7"/>
    <s v="Dispositivi medici"/>
    <x v="147"/>
    <x v="145"/>
    <s v="Z12030301"/>
    <s v="POMPE D'INFUSIONE"/>
    <m/>
    <s v="Si"/>
    <m/>
    <s v="Convenzione ARCA"/>
    <d v="2016-12-01T00:00:00"/>
    <x v="2"/>
    <m/>
    <n v="100000"/>
    <x v="9"/>
    <x v="9"/>
  </r>
  <r>
    <x v="1346"/>
    <x v="12"/>
    <s v="Dispositivi medici"/>
    <x v="1"/>
    <x v="1"/>
    <s v="W010401"/>
    <s v="BATTERIOLOGIA - TERRENI DI COLTURA"/>
    <m/>
    <s v="No"/>
    <m/>
    <s v="Acquisto"/>
    <d v="2018-12-01T00:00:00"/>
    <x v="2"/>
    <m/>
    <n v="73342.429999999993"/>
    <x v="0"/>
    <x v="0"/>
  </r>
  <r>
    <x v="1347"/>
    <x v="12"/>
    <s v="Dispositivi medici"/>
    <x v="266"/>
    <x v="263"/>
    <s v="Q010104"/>
    <s v="DISPOSITIVI PER PROCEDURE ODONTOIATRICHE VARIE"/>
    <m/>
    <s v="No"/>
    <m/>
    <s v="Acquisto"/>
    <d v="2019-01-01T00:00:00"/>
    <x v="1"/>
    <m/>
    <n v="48920"/>
    <x v="4"/>
    <x v="4"/>
  </r>
  <r>
    <x v="1348"/>
    <x v="13"/>
    <s v="Dispositivi medici"/>
    <x v="267"/>
    <x v="264"/>
    <s v="D99"/>
    <s v="DISINFETTANTI E ANTISETTICI - ALTRI"/>
    <m/>
    <s v="No"/>
    <m/>
    <s v="Acquisto"/>
    <d v="2017-04-01T00:00:00"/>
    <x v="2"/>
    <m/>
    <n v="10000"/>
    <x v="2"/>
    <x v="0"/>
  </r>
  <r>
    <x v="1349"/>
    <x v="13"/>
    <s v="Dispositivi medici"/>
    <x v="267"/>
    <x v="264"/>
    <s v="D99"/>
    <s v="DISINFETTANTI E ANTISETTICI - ALTRI"/>
    <m/>
    <s v="No"/>
    <m/>
    <s v="Acquisto"/>
    <d v="2017-04-01T00:00:00"/>
    <x v="2"/>
    <m/>
    <n v="50000"/>
    <x v="2"/>
    <x v="2"/>
  </r>
  <r>
    <x v="1350"/>
    <x v="13"/>
    <s v="Dispositivi medici"/>
    <x v="267"/>
    <x v="264"/>
    <s v="D99"/>
    <s v="DISINFETTANTI E ANTISETTICI - ALTRI"/>
    <m/>
    <s v="No"/>
    <m/>
    <s v="Acquisto"/>
    <d v="2017-04-01T00:00:00"/>
    <x v="2"/>
    <m/>
    <n v="88000"/>
    <x v="2"/>
    <x v="7"/>
  </r>
  <r>
    <x v="1351"/>
    <x v="13"/>
    <s v="Dispositivi medici"/>
    <x v="267"/>
    <x v="264"/>
    <s v="D99"/>
    <s v="DISINFETTANTI E ANTISETTICI - ALTRI"/>
    <m/>
    <s v="No"/>
    <m/>
    <s v="Acquisto"/>
    <d v="2017-04-01T00:00:00"/>
    <x v="2"/>
    <m/>
    <n v="40000"/>
    <x v="2"/>
    <x v="9"/>
  </r>
  <r>
    <x v="1352"/>
    <x v="6"/>
    <s v="Dispositivi medici"/>
    <x v="1"/>
    <x v="1"/>
    <s v="R02010199"/>
    <s v="CIRCUITI RESPIRATORI STANDARD - ALTRI"/>
    <m/>
    <s v="No"/>
    <m/>
    <s v="Acquisto"/>
    <d v="2018-01-01T00:00:00"/>
    <x v="1"/>
    <m/>
    <n v="122255.09"/>
    <x v="0"/>
    <x v="0"/>
  </r>
  <r>
    <x v="1353"/>
    <x v="3"/>
    <s v="Dispositivi medici"/>
    <x v="1"/>
    <x v="1"/>
    <s v="W05"/>
    <s v="DISPOSITIVI IVD CONSUMABILI DI USO GENERALE"/>
    <m/>
    <s v="No"/>
    <m/>
    <s v="Acquisto"/>
    <s v=""/>
    <x v="2"/>
    <m/>
    <n v="149000"/>
    <x v="5"/>
    <x v="5"/>
  </r>
  <r>
    <x v="1354"/>
    <x v="11"/>
    <s v="Dispositivi medici"/>
    <x v="190"/>
    <x v="188"/>
    <s v="F90"/>
    <s v="DISPOSITIVI PER DIALISI - VARI"/>
    <m/>
    <s v="No"/>
    <m/>
    <s v="Acquisto"/>
    <d v="2017-12-01T00:00:00"/>
    <x v="2"/>
    <m/>
    <n v="71750"/>
    <x v="5"/>
    <x v="5"/>
  </r>
  <r>
    <x v="1355"/>
    <x v="15"/>
    <s v="Dispositivi medici"/>
    <x v="1"/>
    <x v="1"/>
    <s v="W01"/>
    <s v="REAGENTI DIAGNOSTICI"/>
    <m/>
    <s v="No"/>
    <m/>
    <s v="Acquisto"/>
    <s v=""/>
    <x v="2"/>
    <m/>
    <n v="16070"/>
    <x v="5"/>
    <x v="9"/>
  </r>
  <r>
    <x v="1356"/>
    <x v="15"/>
    <s v="Dispositivi medici"/>
    <x v="1"/>
    <x v="1"/>
    <s v="W01"/>
    <s v="REAGENTI DIAGNOSTICI"/>
    <m/>
    <s v="No"/>
    <m/>
    <s v="Acquisto"/>
    <s v=""/>
    <x v="2"/>
    <m/>
    <n v="394000"/>
    <x v="5"/>
    <x v="5"/>
  </r>
  <r>
    <x v="1357"/>
    <x v="5"/>
    <s v="Dispositivi medici"/>
    <x v="1"/>
    <x v="1"/>
    <s v="K0204010102"/>
    <s v="ELETTRODI MONOUSO PER CHIRURGIA A GAS ARGON LAPAROSCOPICA"/>
    <m/>
    <s v="Si"/>
    <m/>
    <s v="Convenzione ARCA"/>
    <d v="2016-12-01T00:00:00"/>
    <x v="0"/>
    <m/>
    <n v="82050.5"/>
    <x v="0"/>
    <x v="0"/>
  </r>
  <r>
    <x v="1358"/>
    <x v="16"/>
    <s v="Dispositivi medici"/>
    <x v="1"/>
    <x v="1"/>
    <s v="L09"/>
    <s v="STRUMENTARIO PER CHIRURGIA ORTOPEDICA"/>
    <m/>
    <s v="No"/>
    <m/>
    <s v="Acquisto"/>
    <s v=""/>
    <x v="2"/>
    <m/>
    <n v="4000"/>
    <x v="4"/>
    <x v="0"/>
  </r>
  <r>
    <x v="1359"/>
    <x v="16"/>
    <s v="Dispositivi medici"/>
    <x v="1"/>
    <x v="1"/>
    <s v="L09"/>
    <s v="STRUMENTARIO PER CHIRURGIA ORTOPEDICA"/>
    <m/>
    <s v="No"/>
    <m/>
    <s v="Acquisto"/>
    <s v=""/>
    <x v="2"/>
    <m/>
    <n v="75000"/>
    <x v="4"/>
    <x v="4"/>
  </r>
  <r>
    <x v="1360"/>
    <x v="16"/>
    <s v="Dispositivi medici"/>
    <x v="1"/>
    <x v="1"/>
    <s v="L09"/>
    <s v="STRUMENTARIO PER CHIRURGIA ORTOPEDICA"/>
    <m/>
    <s v="No"/>
    <m/>
    <s v="Acquisto"/>
    <s v=""/>
    <x v="2"/>
    <m/>
    <n v="10000"/>
    <x v="4"/>
    <x v="5"/>
  </r>
  <r>
    <x v="1361"/>
    <x v="0"/>
    <s v="Forniture / servizi"/>
    <x v="33"/>
    <x v="33"/>
    <m/>
    <s v="-"/>
    <m/>
    <s v="Si"/>
    <m/>
    <s v="Convenzione ARCA"/>
    <d v="2017-06-01T00:00:00"/>
    <x v="2"/>
    <m/>
    <n v="78000"/>
    <x v="4"/>
    <x v="4"/>
  </r>
  <r>
    <x v="1362"/>
    <x v="6"/>
    <s v="Dispositivi medici"/>
    <x v="268"/>
    <x v="265"/>
    <s v="W0503"/>
    <s v="DISPOSITIVI PER ANALISI DI CAMPIONI (escluso i prodotti per uso generico di laboratorio)"/>
    <m/>
    <s v="Si"/>
    <m/>
    <s v="Convenzione ARCA"/>
    <d v="2018-03-01T00:00:00"/>
    <x v="2"/>
    <m/>
    <n v="178200"/>
    <x v="11"/>
    <x v="15"/>
  </r>
  <r>
    <x v="1363"/>
    <x v="13"/>
    <s v="Dispositivi medici"/>
    <x v="1"/>
    <x v="1"/>
    <s v="V90"/>
    <s v="DISPOSITIVI NON COMPRESI NELLE CLASSI PRECEDENTI - VARI"/>
    <m/>
    <s v="No"/>
    <m/>
    <s v="Acquisto"/>
    <s v=""/>
    <x v="2"/>
    <m/>
    <n v="90000"/>
    <x v="0"/>
    <x v="0"/>
  </r>
  <r>
    <x v="1364"/>
    <x v="13"/>
    <s v="Dispositivi medici"/>
    <x v="1"/>
    <x v="1"/>
    <s v="V90"/>
    <s v="DISPOSITIVI NON COMPRESI NELLE CLASSI PRECEDENTI - VARI"/>
    <m/>
    <s v="No"/>
    <m/>
    <s v="Acquisto"/>
    <s v=""/>
    <x v="2"/>
    <m/>
    <n v="40000"/>
    <x v="0"/>
    <x v="4"/>
  </r>
  <r>
    <x v="1365"/>
    <x v="13"/>
    <s v="Dispositivi medici"/>
    <x v="1"/>
    <x v="1"/>
    <s v="V90"/>
    <s v="DISPOSITIVI NON COMPRESI NELLE CLASSI PRECEDENTI - VARI"/>
    <m/>
    <s v="No"/>
    <m/>
    <s v="Acquisto"/>
    <s v=""/>
    <x v="2"/>
    <m/>
    <n v="23000"/>
    <x v="0"/>
    <x v="3"/>
  </r>
  <r>
    <x v="1366"/>
    <x v="6"/>
    <s v="Dispositivi medici"/>
    <x v="1"/>
    <x v="1"/>
    <s v="L160399"/>
    <s v="SET DI STRUMENTARI DIAGNOSTICI - ALTRI"/>
    <m/>
    <s v="No"/>
    <m/>
    <s v="Acquisto"/>
    <d v="2018-01-01T00:00:00"/>
    <x v="0"/>
    <m/>
    <n v="84252.01"/>
    <x v="0"/>
    <x v="0"/>
  </r>
  <r>
    <x v="1367"/>
    <x v="16"/>
    <s v="Dispositivi medici"/>
    <x v="50"/>
    <x v="50"/>
    <s v="Z121006"/>
    <s v="STRUMENTAZIONE PER NEUROCHIRURGIA STEREOTASSICA"/>
    <m/>
    <s v="No"/>
    <m/>
    <s v="Acquisto"/>
    <s v=""/>
    <x v="3"/>
    <m/>
    <n v="45000"/>
    <x v="10"/>
    <x v="0"/>
  </r>
  <r>
    <x v="1368"/>
    <x v="16"/>
    <s v="Dispositivi medici"/>
    <x v="50"/>
    <x v="50"/>
    <s v="Z121006"/>
    <s v="STRUMENTAZIONE PER NEUROCHIRURGIA STEREOTASSICA"/>
    <m/>
    <s v="No"/>
    <m/>
    <s v="Acquisto"/>
    <s v=""/>
    <x v="3"/>
    <m/>
    <n v="60000"/>
    <x v="10"/>
    <x v="10"/>
  </r>
  <r>
    <x v="1369"/>
    <x v="16"/>
    <s v="Dispositivi medici"/>
    <x v="1"/>
    <x v="1"/>
    <s v="L90"/>
    <s v="STRUMENTARIO CHIRURGICO PLURIUSO - VARIO"/>
    <m/>
    <s v="No"/>
    <m/>
    <s v="Acquisto"/>
    <d v="2017-07-01T00:00:00"/>
    <x v="3"/>
    <m/>
    <n v="5000"/>
    <x v="5"/>
    <x v="0"/>
  </r>
  <r>
    <x v="1370"/>
    <x v="16"/>
    <s v="Dispositivi medici"/>
    <x v="1"/>
    <x v="1"/>
    <s v="L90"/>
    <s v="STRUMENTARIO CHIRURGICO PLURIUSO - VARIO"/>
    <m/>
    <s v="No"/>
    <m/>
    <s v="Acquisto"/>
    <d v="2017-07-01T00:00:00"/>
    <x v="3"/>
    <m/>
    <n v="11000"/>
    <x v="5"/>
    <x v="5"/>
  </r>
  <r>
    <x v="1371"/>
    <x v="6"/>
    <s v="Dispositivi medici"/>
    <x v="1"/>
    <x v="1"/>
    <s v="C0101"/>
    <s v="CATETERI VENOSI PERIFERICI"/>
    <m/>
    <s v="No"/>
    <m/>
    <s v="Acquisto"/>
    <s v=""/>
    <x v="3"/>
    <m/>
    <n v="48000"/>
    <x v="5"/>
    <x v="5"/>
  </r>
  <r>
    <x v="1372"/>
    <x v="0"/>
    <s v="Dispositivi medici"/>
    <x v="265"/>
    <x v="262"/>
    <s v="J019099"/>
    <s v="DISPOSITIVI PER FUNZIONALITA' CARDIACA - ALTRI"/>
    <m/>
    <s v="No"/>
    <m/>
    <s v="Acquisto"/>
    <s v=""/>
    <x v="2"/>
    <m/>
    <n v="10000"/>
    <x v="10"/>
    <x v="10"/>
  </r>
  <r>
    <x v="1373"/>
    <x v="18"/>
    <s v="Dispositivi medici"/>
    <x v="77"/>
    <x v="77"/>
    <s v="S90"/>
    <s v="PRODOTTI PER STERILIZZAZIONE - VARI"/>
    <m/>
    <s v="No"/>
    <m/>
    <s v="Acquisto"/>
    <d v="2018-05-01T00:00:00"/>
    <x v="2"/>
    <m/>
    <n v="53200"/>
    <x v="5"/>
    <x v="0"/>
  </r>
  <r>
    <x v="1374"/>
    <x v="18"/>
    <s v="Dispositivi medici"/>
    <x v="77"/>
    <x v="77"/>
    <s v="S90"/>
    <s v="PRODOTTI PER STERILIZZAZIONE - VARI"/>
    <m/>
    <s v="No"/>
    <m/>
    <s v="Acquisto"/>
    <d v="2018-05-01T00:00:00"/>
    <x v="2"/>
    <m/>
    <n v="125000"/>
    <x v="5"/>
    <x v="2"/>
  </r>
  <r>
    <x v="1375"/>
    <x v="18"/>
    <s v="Dispositivi medici"/>
    <x v="77"/>
    <x v="77"/>
    <s v="S90"/>
    <s v="PRODOTTI PER STERILIZZAZIONE - VARI"/>
    <m/>
    <s v="No"/>
    <m/>
    <s v="Acquisto"/>
    <d v="2018-05-01T00:00:00"/>
    <x v="2"/>
    <m/>
    <n v="28600"/>
    <x v="5"/>
    <x v="15"/>
  </r>
  <r>
    <x v="1376"/>
    <x v="18"/>
    <s v="Dispositivi medici"/>
    <x v="77"/>
    <x v="77"/>
    <s v="S90"/>
    <s v="PRODOTTI PER STERILIZZAZIONE - VARI"/>
    <m/>
    <s v="No"/>
    <m/>
    <s v="Acquisto"/>
    <d v="2018-05-01T00:00:00"/>
    <x v="2"/>
    <m/>
    <n v="40000"/>
    <x v="5"/>
    <x v="11"/>
  </r>
  <r>
    <x v="1377"/>
    <x v="18"/>
    <s v="Dispositivi medici"/>
    <x v="77"/>
    <x v="77"/>
    <s v="S90"/>
    <s v="PRODOTTI PER STERILIZZAZIONE - VARI"/>
    <m/>
    <s v="No"/>
    <m/>
    <s v="Acquisto"/>
    <d v="2018-05-01T00:00:00"/>
    <x v="2"/>
    <m/>
    <n v="65000"/>
    <x v="5"/>
    <x v="9"/>
  </r>
  <r>
    <x v="1378"/>
    <x v="18"/>
    <s v="Dispositivi medici"/>
    <x v="77"/>
    <x v="77"/>
    <s v="S90"/>
    <s v="PRODOTTI PER STERILIZZAZIONE - VARI"/>
    <m/>
    <s v="No"/>
    <m/>
    <s v="Acquisto"/>
    <d v="2018-05-01T00:00:00"/>
    <x v="2"/>
    <m/>
    <n v="15000"/>
    <x v="5"/>
    <x v="8"/>
  </r>
  <r>
    <x v="1379"/>
    <x v="18"/>
    <s v="Dispositivi medici"/>
    <x v="77"/>
    <x v="77"/>
    <s v="S90"/>
    <s v="PRODOTTI PER STERILIZZAZIONE - VARI"/>
    <m/>
    <s v="No"/>
    <m/>
    <s v="Acquisto"/>
    <d v="2018-05-01T00:00:00"/>
    <x v="2"/>
    <m/>
    <n v="50000"/>
    <x v="5"/>
    <x v="3"/>
  </r>
  <r>
    <x v="1380"/>
    <x v="6"/>
    <s v="Dispositivi medici"/>
    <x v="1"/>
    <x v="1"/>
    <s v="F03"/>
    <s v="KIT PER DIALISI"/>
    <m/>
    <s v="No"/>
    <m/>
    <s v="Acquisto"/>
    <d v="2018-02-01T00:00:00"/>
    <x v="2"/>
    <m/>
    <n v="6500"/>
    <x v="5"/>
    <x v="5"/>
  </r>
  <r>
    <x v="1381"/>
    <x v="5"/>
    <s v="Dispositivi medici"/>
    <x v="1"/>
    <x v="1"/>
    <s v="Z12100985"/>
    <s v="STRUMENTAZIONE PER SISTEMA MOTORIZZATO PER NEUROCHIRURGIA - MATERIALI SPECIFICI"/>
    <m/>
    <s v="No"/>
    <m/>
    <s v="Acquisto"/>
    <d v="2016-09-01T00:00:00"/>
    <x v="0"/>
    <m/>
    <n v="139884.20000000001"/>
    <x v="0"/>
    <x v="0"/>
  </r>
  <r>
    <x v="1382"/>
    <x v="10"/>
    <s v="Dispositivi medici"/>
    <x v="269"/>
    <x v="266"/>
    <s v="V0899"/>
    <s v="ATTREZZATURE DI SUPPORTO ALL'ATTIVITA' SANITARIA - ALTRE"/>
    <m/>
    <s v="No"/>
    <m/>
    <s v="Acquisto"/>
    <d v="2016-12-01T00:00:00"/>
    <x v="2"/>
    <m/>
    <n v="908343.39"/>
    <x v="0"/>
    <x v="0"/>
  </r>
  <r>
    <x v="1383"/>
    <x v="10"/>
    <s v="Dispositivi medici"/>
    <x v="269"/>
    <x v="266"/>
    <s v="V0899"/>
    <s v="ATTREZZATURE DI SUPPORTO ALL'ATTIVITA' SANITARIA - ALTRE"/>
    <m/>
    <s v="No"/>
    <m/>
    <s v="Acquisto"/>
    <d v="2016-12-01T00:00:00"/>
    <x v="2"/>
    <m/>
    <n v="401000"/>
    <x v="0"/>
    <x v="5"/>
  </r>
  <r>
    <x v="1384"/>
    <x v="4"/>
    <s v="Dispositivi medici"/>
    <x v="1"/>
    <x v="1"/>
    <s v="M90"/>
    <s v="DISPOSITIVI PER MEDICAZIONE - VARI"/>
    <m/>
    <s v="Si"/>
    <m/>
    <s v="Convenzione ARCA"/>
    <d v="2018-12-01T00:00:00"/>
    <x v="2"/>
    <m/>
    <n v="143000"/>
    <x v="11"/>
    <x v="15"/>
  </r>
  <r>
    <x v="1385"/>
    <x v="4"/>
    <s v="Dispositivi medici"/>
    <x v="1"/>
    <x v="1"/>
    <s v="M90"/>
    <s v="DISPOSITIVI PER MEDICAZIONE - VARI"/>
    <m/>
    <s v="Si"/>
    <m/>
    <s v="Convenzione ARCA"/>
    <d v="2018-12-01T00:00:00"/>
    <x v="3"/>
    <m/>
    <n v="270000"/>
    <x v="7"/>
    <x v="7"/>
  </r>
  <r>
    <x v="1386"/>
    <x v="12"/>
    <s v="Dispositivi medici"/>
    <x v="1"/>
    <x v="1"/>
    <s v="M03"/>
    <s v="BENDAGGI"/>
    <m/>
    <s v="Si"/>
    <m/>
    <s v="Convenzione ARCA"/>
    <d v="2018-12-01T00:00:00"/>
    <x v="3"/>
    <m/>
    <n v="192600"/>
    <x v="5"/>
    <x v="5"/>
  </r>
  <r>
    <x v="1387"/>
    <x v="5"/>
    <s v="Dispositivi medici"/>
    <x v="1"/>
    <x v="1"/>
    <s v="M040499"/>
    <s v="MEDICAZIONI PER FERITE, PIAGHE E ULCERE - ALTRE"/>
    <m/>
    <s v="Si"/>
    <m/>
    <s v="Convenzione ARCA"/>
    <s v=""/>
    <x v="1"/>
    <m/>
    <n v="103000"/>
    <x v="11"/>
    <x v="15"/>
  </r>
  <r>
    <x v="1388"/>
    <x v="7"/>
    <s v="Dispositivi medici"/>
    <x v="1"/>
    <x v="1"/>
    <s v="P09"/>
    <s v="PROTESI ORTOPEDICHE E MEZZI PER OSTEOSINTESI E SINTESI TENDINEO-LEGAMENTOSA"/>
    <m/>
    <s v="Si"/>
    <m/>
    <s v="Convenzione ARCA"/>
    <s v=""/>
    <x v="1"/>
    <m/>
    <n v="430000"/>
    <x v="11"/>
    <x v="15"/>
  </r>
  <r>
    <x v="1389"/>
    <x v="20"/>
    <s v="Dispositivi medici"/>
    <x v="1"/>
    <x v="1"/>
    <s v="L01040799"/>
    <s v="FORBICI PER NEUROCHIRURGIA - ALTRE"/>
    <m/>
    <s v="No"/>
    <m/>
    <s v="Acquisto"/>
    <s v=""/>
    <x v="2"/>
    <m/>
    <n v="299349.98"/>
    <x v="5"/>
    <x v="0"/>
  </r>
  <r>
    <x v="1390"/>
    <x v="20"/>
    <s v="Dispositivi medici"/>
    <x v="1"/>
    <x v="1"/>
    <s v="L01040799"/>
    <s v="FORBICI PER NEUROCHIRURGIA - ALTRE"/>
    <m/>
    <s v="No"/>
    <m/>
    <s v="Acquisto"/>
    <s v=""/>
    <x v="2"/>
    <m/>
    <n v="233500"/>
    <x v="5"/>
    <x v="5"/>
  </r>
  <r>
    <x v="1391"/>
    <x v="5"/>
    <s v="Dispositivi medici"/>
    <x v="1"/>
    <x v="1"/>
    <s v="Q010499"/>
    <s v="DISPOSITIVI PER ORTODONZIA - ALTRI"/>
    <m/>
    <s v="No"/>
    <m/>
    <s v="Acquisto"/>
    <d v="2017-02-01T00:00:00"/>
    <x v="3"/>
    <m/>
    <n v="400000"/>
    <x v="4"/>
    <x v="4"/>
  </r>
  <r>
    <x v="1392"/>
    <x v="10"/>
    <s v="Forniture / servizi"/>
    <x v="270"/>
    <x v="267"/>
    <m/>
    <s v="-"/>
    <m/>
    <s v="No"/>
    <m/>
    <s v="Acquisto"/>
    <s v=""/>
    <x v="2"/>
    <m/>
    <n v="45564"/>
    <x v="0"/>
    <x v="0"/>
  </r>
  <r>
    <x v="1393"/>
    <x v="10"/>
    <s v="Forniture / servizi"/>
    <x v="270"/>
    <x v="267"/>
    <m/>
    <s v="-"/>
    <m/>
    <s v="No"/>
    <m/>
    <s v="Acquisto"/>
    <s v=""/>
    <x v="2"/>
    <m/>
    <n v="27300"/>
    <x v="0"/>
    <x v="2"/>
  </r>
  <r>
    <x v="1394"/>
    <x v="10"/>
    <s v="Forniture / servizi"/>
    <x v="270"/>
    <x v="267"/>
    <m/>
    <s v="-"/>
    <m/>
    <s v="No"/>
    <m/>
    <s v="Acquisto"/>
    <s v=""/>
    <x v="2"/>
    <m/>
    <n v="82000"/>
    <x v="0"/>
    <x v="7"/>
  </r>
  <r>
    <x v="1395"/>
    <x v="10"/>
    <s v="Forniture / servizi"/>
    <x v="270"/>
    <x v="267"/>
    <m/>
    <s v="-"/>
    <m/>
    <s v="No"/>
    <m/>
    <s v="Acquisto"/>
    <s v=""/>
    <x v="2"/>
    <m/>
    <n v="13500"/>
    <x v="0"/>
    <x v="10"/>
  </r>
  <r>
    <x v="1396"/>
    <x v="5"/>
    <s v="Forniture / servizi"/>
    <x v="271"/>
    <x v="268"/>
    <m/>
    <s v="-"/>
    <m/>
    <s v="No"/>
    <m/>
    <s v="Acquisto"/>
    <d v="2017-07-01T00:00:00"/>
    <x v="2"/>
    <m/>
    <n v="181000"/>
    <x v="7"/>
    <x v="7"/>
  </r>
  <r>
    <x v="1397"/>
    <x v="10"/>
    <s v="Forniture / servizi"/>
    <x v="272"/>
    <x v="269"/>
    <m/>
    <s v="-"/>
    <m/>
    <s v="No"/>
    <m/>
    <s v="Acquisto"/>
    <s v=""/>
    <x v="2"/>
    <m/>
    <n v="42893"/>
    <x v="0"/>
    <x v="0"/>
  </r>
  <r>
    <x v="1398"/>
    <x v="10"/>
    <s v="Forniture / servizi"/>
    <x v="272"/>
    <x v="269"/>
    <m/>
    <s v="-"/>
    <m/>
    <s v="No"/>
    <m/>
    <s v="Acquisto"/>
    <s v=""/>
    <x v="2"/>
    <m/>
    <n v="21500"/>
    <x v="0"/>
    <x v="2"/>
  </r>
  <r>
    <x v="1399"/>
    <x v="10"/>
    <s v="Forniture / servizi"/>
    <x v="272"/>
    <x v="269"/>
    <m/>
    <s v="-"/>
    <m/>
    <s v="No"/>
    <m/>
    <s v="Acquisto"/>
    <s v=""/>
    <x v="2"/>
    <m/>
    <n v="82500"/>
    <x v="0"/>
    <x v="7"/>
  </r>
  <r>
    <x v="1400"/>
    <x v="10"/>
    <s v="Forniture / servizi"/>
    <x v="272"/>
    <x v="269"/>
    <m/>
    <s v="-"/>
    <m/>
    <s v="No"/>
    <m/>
    <s v="Acquisto"/>
    <s v=""/>
    <x v="2"/>
    <m/>
    <n v="1350"/>
    <x v="0"/>
    <x v="10"/>
  </r>
  <r>
    <x v="1401"/>
    <x v="6"/>
    <s v="Dispositivi medici"/>
    <x v="1"/>
    <x v="1"/>
    <s v="Q03"/>
    <s v="DISPOSITIVI PER OTORINOLARINGOIATRIA"/>
    <m/>
    <s v="Si"/>
    <m/>
    <s v="Convenzione ARCA"/>
    <d v="2018-04-01T00:00:00"/>
    <x v="2"/>
    <m/>
    <n v="47000"/>
    <x v="7"/>
    <x v="7"/>
  </r>
  <r>
    <x v="1402"/>
    <x v="10"/>
    <s v="Dispositivi medici"/>
    <x v="60"/>
    <x v="60"/>
    <s v="W05"/>
    <s v="DISPOSITIVI IVD CONSUMABILI DI USO GENERALE"/>
    <m/>
    <s v="No"/>
    <m/>
    <s v="Acquisto"/>
    <s v=""/>
    <x v="5"/>
    <m/>
    <n v="137000"/>
    <x v="3"/>
    <x v="0"/>
  </r>
  <r>
    <x v="1403"/>
    <x v="10"/>
    <s v="Dispositivi medici"/>
    <x v="60"/>
    <x v="60"/>
    <s v="W05"/>
    <s v="DISPOSITIVI IVD CONSUMABILI DI USO GENERALE"/>
    <m/>
    <s v="No"/>
    <m/>
    <s v="Acquisto"/>
    <s v=""/>
    <x v="5"/>
    <m/>
    <n v="650000"/>
    <x v="3"/>
    <x v="3"/>
  </r>
  <r>
    <x v="1404"/>
    <x v="11"/>
    <s v="Dispositivi medici"/>
    <x v="1"/>
    <x v="1"/>
    <s v="P0701"/>
    <s v="PROTESI VASCOLARI"/>
    <m/>
    <s v="Si"/>
    <m/>
    <s v="Convenzione ARCA"/>
    <d v="2017-12-01T00:00:00"/>
    <x v="3"/>
    <m/>
    <n v="1538000"/>
    <x v="5"/>
    <x v="5"/>
  </r>
  <r>
    <x v="1405"/>
    <x v="6"/>
    <s v="Dispositivi medici"/>
    <x v="1"/>
    <x v="1"/>
    <s v="K010190"/>
    <s v="DISPOSITIVI PER CHIRURGIA MINI-INVASIVA - VARI"/>
    <m/>
    <s v="Si"/>
    <m/>
    <s v="Convenzione ARCA"/>
    <d v="2018-02-01T00:00:00"/>
    <x v="3"/>
    <m/>
    <n v="380000"/>
    <x v="5"/>
    <x v="5"/>
  </r>
  <r>
    <x v="1406"/>
    <x v="5"/>
    <s v="Dispositivi medici"/>
    <x v="1"/>
    <x v="1"/>
    <s v="U90"/>
    <s v="DISPOSITIVI PER APPARATO UROGENITALE - VARI"/>
    <m/>
    <s v="Si"/>
    <m/>
    <s v="Convenzione ARCA"/>
    <d v="2016-10-01T00:00:00"/>
    <x v="3"/>
    <m/>
    <n v="150000"/>
    <x v="5"/>
    <x v="5"/>
  </r>
  <r>
    <x v="1407"/>
    <x v="10"/>
    <s v="Forniture / servizi"/>
    <x v="121"/>
    <x v="119"/>
    <m/>
    <s v="-"/>
    <m/>
    <s v="No"/>
    <m/>
    <s v="Acquisto"/>
    <d v="2016-10-01T00:00:00"/>
    <x v="2"/>
    <m/>
    <n v="10000"/>
    <x v="7"/>
    <x v="2"/>
  </r>
  <r>
    <x v="1408"/>
    <x v="10"/>
    <s v="Forniture / servizi"/>
    <x v="121"/>
    <x v="119"/>
    <m/>
    <s v="-"/>
    <m/>
    <s v="No"/>
    <m/>
    <s v="Acquisto"/>
    <d v="2016-10-01T00:00:00"/>
    <x v="2"/>
    <m/>
    <n v="38000"/>
    <x v="7"/>
    <x v="1"/>
  </r>
  <r>
    <x v="1409"/>
    <x v="10"/>
    <s v="Forniture / servizi"/>
    <x v="121"/>
    <x v="119"/>
    <m/>
    <s v="-"/>
    <m/>
    <s v="No"/>
    <m/>
    <s v="Acquisto"/>
    <d v="2016-10-01T00:00:00"/>
    <x v="2"/>
    <m/>
    <n v="20000"/>
    <x v="7"/>
    <x v="7"/>
  </r>
  <r>
    <x v="1410"/>
    <x v="10"/>
    <s v="Forniture / servizi"/>
    <x v="121"/>
    <x v="119"/>
    <m/>
    <s v="-"/>
    <m/>
    <s v="No"/>
    <m/>
    <s v="Acquisto"/>
    <d v="2016-10-01T00:00:00"/>
    <x v="2"/>
    <m/>
    <n v="5000"/>
    <x v="7"/>
    <x v="9"/>
  </r>
  <r>
    <x v="1411"/>
    <x v="10"/>
    <s v="Forniture / servizi"/>
    <x v="121"/>
    <x v="119"/>
    <m/>
    <s v="-"/>
    <m/>
    <s v="No"/>
    <m/>
    <s v="Acquisto"/>
    <d v="2016-10-01T00:00:00"/>
    <x v="2"/>
    <m/>
    <n v="150000"/>
    <x v="7"/>
    <x v="8"/>
  </r>
  <r>
    <x v="1412"/>
    <x v="10"/>
    <s v="Forniture / servizi"/>
    <x v="121"/>
    <x v="119"/>
    <m/>
    <s v="-"/>
    <m/>
    <s v="No"/>
    <m/>
    <s v="Acquisto"/>
    <d v="2016-10-01T00:00:00"/>
    <x v="2"/>
    <m/>
    <n v="3000"/>
    <x v="7"/>
    <x v="5"/>
  </r>
  <r>
    <x v="1413"/>
    <x v="5"/>
    <s v="Dispositivi medici"/>
    <x v="1"/>
    <x v="1"/>
    <s v="G99"/>
    <s v="DISPOSITIVI PER APPARATO GASTROINTESTINALE - ALTRI"/>
    <m/>
    <s v="Si"/>
    <m/>
    <s v="Convenzione ARCA"/>
    <d v="2016-09-01T00:00:00"/>
    <x v="3"/>
    <m/>
    <n v="106000"/>
    <x v="5"/>
    <x v="5"/>
  </r>
  <r>
    <x v="1414"/>
    <x v="1"/>
    <s v="Dispositivi medici"/>
    <x v="1"/>
    <x v="1"/>
    <s v="C0205"/>
    <s v="DISPOSITIVI PER DIAGNOSTICA CARDIOLOGICA"/>
    <m/>
    <s v="No"/>
    <m/>
    <s v="Acquisto"/>
    <s v=""/>
    <x v="2"/>
    <m/>
    <n v="61500"/>
    <x v="5"/>
    <x v="5"/>
  </r>
  <r>
    <x v="1415"/>
    <x v="1"/>
    <s v="Dispositivi medici"/>
    <x v="1"/>
    <x v="1"/>
    <s v="J02"/>
    <s v="NEUROSTIMOLATORI"/>
    <m/>
    <s v="Si"/>
    <m/>
    <s v="Convenzione ARCA"/>
    <s v=""/>
    <x v="5"/>
    <m/>
    <n v="15000"/>
    <x v="5"/>
    <x v="5"/>
  </r>
  <r>
    <x v="1416"/>
    <x v="6"/>
    <s v="Dispositivi medici"/>
    <x v="1"/>
    <x v="1"/>
    <s v="G03"/>
    <s v="DISPOSITIVI PER ENDOSCOPIA DIGESTIVA"/>
    <m/>
    <s v="Si"/>
    <m/>
    <s v="Convenzione ARCA"/>
    <d v="2018-07-01T00:00:00"/>
    <x v="2"/>
    <m/>
    <n v="417000"/>
    <x v="7"/>
    <x v="7"/>
  </r>
  <r>
    <x v="1417"/>
    <x v="1"/>
    <s v="Dispositivi medici"/>
    <x v="1"/>
    <x v="1"/>
    <s v="G03"/>
    <s v="DISPOSITIVI PER ENDOSCOPIA DIGESTIVA"/>
    <m/>
    <s v="No"/>
    <m/>
    <s v="Acquisto"/>
    <s v=""/>
    <x v="2"/>
    <m/>
    <n v="31300"/>
    <x v="5"/>
    <x v="5"/>
  </r>
  <r>
    <x v="1418"/>
    <x v="0"/>
    <s v="Dispositivi medici"/>
    <x v="1"/>
    <x v="1"/>
    <s v="G030799"/>
    <s v="DISPOSITIVI ENDOSCOPICI PER DIAGNOSTICA GASTRO-INTESTINALE - ALTRI"/>
    <m/>
    <s v="Si"/>
    <m/>
    <s v="Convenzione ARCA"/>
    <d v="2017-01-01T00:00:00"/>
    <x v="3"/>
    <m/>
    <n v="215350"/>
    <x v="5"/>
    <x v="5"/>
  </r>
  <r>
    <x v="1419"/>
    <x v="0"/>
    <s v="Dispositivi medici"/>
    <x v="1"/>
    <x v="1"/>
    <s v="Q02"/>
    <s v="DISPOSITIVI PER OFTALMOLOGIA"/>
    <m/>
    <s v="Si"/>
    <m/>
    <s v="Convenzione ARCA"/>
    <d v="2015-12-01T00:00:00"/>
    <x v="2"/>
    <m/>
    <n v="60000"/>
    <x v="7"/>
    <x v="7"/>
  </r>
  <r>
    <x v="1420"/>
    <x v="0"/>
    <s v="Dispositivi medici"/>
    <x v="1"/>
    <x v="1"/>
    <s v="S90"/>
    <s v="PRODOTTI PER STERILIZZAZIONE - VARI"/>
    <m/>
    <s v="Si"/>
    <m/>
    <s v="Convenzione ARCA"/>
    <s v=""/>
    <x v="2"/>
    <m/>
    <n v="30000"/>
    <x v="7"/>
    <x v="7"/>
  </r>
  <r>
    <x v="1421"/>
    <x v="2"/>
    <s v="Dispositivi medici"/>
    <x v="1"/>
    <x v="1"/>
    <s v="S01"/>
    <s v="MATERIALI PER IL CONFEZIONAMENTO IN STERILIZZAZIONE"/>
    <m/>
    <s v="Si"/>
    <m/>
    <s v="Convenzione ARCA"/>
    <d v="2017-12-01T00:00:00"/>
    <x v="3"/>
    <m/>
    <n v="70000"/>
    <x v="4"/>
    <x v="4"/>
  </r>
  <r>
    <x v="1422"/>
    <x v="9"/>
    <s v="Dispositivi medici"/>
    <x v="180"/>
    <x v="178"/>
    <s v="P0907"/>
    <s v="PROTESI E SISTEMI DI STABILIZZAZIONE DELLA COLONNA VERTEBRALE"/>
    <m/>
    <s v="No"/>
    <m/>
    <s v="Acquisto"/>
    <d v="2017-09-01T00:00:00"/>
    <x v="2"/>
    <m/>
    <n v="130000"/>
    <x v="2"/>
    <x v="2"/>
  </r>
  <r>
    <x v="1423"/>
    <x v="5"/>
    <s v="Dispositivi medici"/>
    <x v="1"/>
    <x v="1"/>
    <s v="P090703"/>
    <s v="SISTEMI IMPIANTABILI DI STABILIZZAZIONE O FISSAZIONE VERTEBRALE"/>
    <m/>
    <s v="No"/>
    <m/>
    <s v="Acquisto"/>
    <d v="2016-09-01T00:00:00"/>
    <x v="0"/>
    <m/>
    <n v="163769.74"/>
    <x v="0"/>
    <x v="0"/>
  </r>
  <r>
    <x v="1424"/>
    <x v="6"/>
    <s v="Dispositivi medici"/>
    <x v="1"/>
    <x v="1"/>
    <s v="B0401"/>
    <s v="DISPOSITIVI E KIT INTRA- E POSTOPERATORI PER RECUPERO, LAVAGGIO E REINFUSIONE DEL SANGUE"/>
    <m/>
    <s v="No"/>
    <m/>
    <s v="Acquisto"/>
    <d v="2018-05-01T00:00:00"/>
    <x v="2"/>
    <m/>
    <n v="14709.54"/>
    <x v="1"/>
    <x v="1"/>
  </r>
  <r>
    <x v="1425"/>
    <x v="11"/>
    <s v="Dispositivi medici"/>
    <x v="273"/>
    <x v="270"/>
    <s v="M0202"/>
    <s v="GARZE IN TNT"/>
    <m/>
    <s v="Si"/>
    <m/>
    <s v="Acquisto"/>
    <d v="2018-02-01T00:00:00"/>
    <x v="2"/>
    <m/>
    <n v="50000"/>
    <x v="4"/>
    <x v="4"/>
  </r>
  <r>
    <x v="1426"/>
    <x v="8"/>
    <s v="Forniture / servizi sanitari"/>
    <x v="185"/>
    <x v="183"/>
    <m/>
    <s v="-"/>
    <m/>
    <s v="Si"/>
    <m/>
    <s v="Convenzione ARCA"/>
    <d v="2017-03-01T00:00:00"/>
    <x v="3"/>
    <m/>
    <n v="30000"/>
    <x v="9"/>
    <x v="9"/>
  </r>
  <r>
    <x v="1427"/>
    <x v="5"/>
    <s v="Dispositivi medici"/>
    <x v="1"/>
    <x v="1"/>
    <s v="T02"/>
    <s v="TELI ED INDUMENTI DI PROTEZIONE"/>
    <m/>
    <s v="Si"/>
    <m/>
    <s v="Convenzione ARCA"/>
    <d v="2017-03-01T00:00:00"/>
    <x v="2"/>
    <m/>
    <n v="95000"/>
    <x v="7"/>
    <x v="7"/>
  </r>
  <r>
    <x v="1428"/>
    <x v="8"/>
    <s v="Forniture / servizi"/>
    <x v="185"/>
    <x v="183"/>
    <m/>
    <s v="-"/>
    <m/>
    <s v="No"/>
    <m/>
    <s v="Acquisto"/>
    <s v=""/>
    <x v="2"/>
    <m/>
    <n v="45000"/>
    <x v="3"/>
    <x v="3"/>
  </r>
  <r>
    <x v="1429"/>
    <x v="2"/>
    <s v="Forniture / servizi"/>
    <x v="185"/>
    <x v="183"/>
    <m/>
    <s v="-"/>
    <m/>
    <s v="Si"/>
    <m/>
    <s v="Convenzione ARCA"/>
    <d v="2017-12-01T00:00:00"/>
    <x v="3"/>
    <m/>
    <n v="13000"/>
    <x v="5"/>
    <x v="5"/>
  </r>
  <r>
    <x v="1430"/>
    <x v="9"/>
    <s v="Dispositivi medici"/>
    <x v="156"/>
    <x v="154"/>
    <s v="W01"/>
    <s v="REAGENTI DIAGNOSTICI"/>
    <m/>
    <s v="No"/>
    <m/>
    <s v="Acquisto"/>
    <d v="2017-09-01T00:00:00"/>
    <x v="5"/>
    <m/>
    <n v="132327.70000000001"/>
    <x v="1"/>
    <x v="1"/>
  </r>
  <r>
    <x v="1431"/>
    <x v="10"/>
    <s v="Dispositivi medici"/>
    <x v="274"/>
    <x v="271"/>
    <s v="F0306"/>
    <s v="KIT PER TRATTAMENTI DIALITICI CONTINUI"/>
    <m/>
    <s v="No"/>
    <m/>
    <s v="Acquisto"/>
    <d v="2016-12-01T00:00:00"/>
    <x v="2"/>
    <m/>
    <n v="385000"/>
    <x v="11"/>
    <x v="15"/>
  </r>
  <r>
    <x v="1432"/>
    <x v="10"/>
    <s v="Dispositivi medici"/>
    <x v="274"/>
    <x v="271"/>
    <s v="F0306"/>
    <s v="KIT PER TRATTAMENTI DIALITICI CONTINUI"/>
    <m/>
    <s v="No"/>
    <m/>
    <s v="Acquisto"/>
    <d v="2016-12-01T00:00:00"/>
    <x v="2"/>
    <m/>
    <n v="70400"/>
    <x v="11"/>
    <x v="5"/>
  </r>
  <r>
    <x v="1433"/>
    <x v="9"/>
    <s v="Dispositivi medici"/>
    <x v="1"/>
    <x v="1"/>
    <s v="M04"/>
    <s v="MEDICAZIONI SPECIALI"/>
    <m/>
    <s v="Si"/>
    <m/>
    <s v="Convenzione ARCA"/>
    <d v="2017-08-01T00:00:00"/>
    <x v="2"/>
    <m/>
    <n v="120000"/>
    <x v="7"/>
    <x v="7"/>
  </r>
  <r>
    <x v="1434"/>
    <x v="6"/>
    <s v="Dispositivi medici"/>
    <x v="1"/>
    <x v="1"/>
    <s v="P900402"/>
    <s v="PRODOTTI RIASSORBIBILI PER RIEMPIMENTO E RICOSTRUZIONE"/>
    <m/>
    <s v="No"/>
    <m/>
    <s v="Acquisto"/>
    <d v="2018-03-01T00:00:00"/>
    <x v="3"/>
    <m/>
    <n v="100510.76"/>
    <x v="0"/>
    <x v="0"/>
  </r>
  <r>
    <x v="1435"/>
    <x v="8"/>
    <s v="Dispositivi medici"/>
    <x v="151"/>
    <x v="149"/>
    <s v="M90"/>
    <s v="DISPOSITIVI PER MEDICAZIONE - VARI"/>
    <m/>
    <s v="Si"/>
    <m/>
    <s v="Convenzione ARCA"/>
    <s v=""/>
    <x v="3"/>
    <m/>
    <n v="200000"/>
    <x v="9"/>
    <x v="9"/>
  </r>
  <r>
    <x v="1436"/>
    <x v="0"/>
    <s v="Dispositivi medici"/>
    <x v="1"/>
    <x v="1"/>
    <s v="M040199"/>
    <s v="MEDICAZIONI PREPARATE - ALTRE"/>
    <m/>
    <s v="Si"/>
    <m/>
    <s v="Convenzione ARCA"/>
    <d v="2016-02-01T00:00:00"/>
    <x v="1"/>
    <m/>
    <n v="24000"/>
    <x v="4"/>
    <x v="4"/>
  </r>
  <r>
    <x v="1437"/>
    <x v="7"/>
    <s v="Farmaci"/>
    <x v="143"/>
    <x v="141"/>
    <s v="N07BC02"/>
    <s v="METADONE"/>
    <m/>
    <s v="Si"/>
    <m/>
    <s v="Convenzione ARCA"/>
    <d v="2016-12-01T00:00:00"/>
    <x v="2"/>
    <m/>
    <n v="153512.79999999999"/>
    <x v="4"/>
    <x v="4"/>
  </r>
  <r>
    <x v="1438"/>
    <x v="4"/>
    <s v="Dispositivi medici"/>
    <x v="140"/>
    <x v="138"/>
    <s v="Q02030399"/>
    <s v="FLUIDI VISCOELASTICI PER OFTALMOLOGIA - ALTRI"/>
    <m/>
    <s v="Si"/>
    <m/>
    <s v="Convenzione ARCA"/>
    <d v="2018-05-01T00:00:00"/>
    <x v="2"/>
    <m/>
    <n v="55450"/>
    <x v="4"/>
    <x v="4"/>
  </r>
  <r>
    <x v="1439"/>
    <x v="0"/>
    <s v="Dispositivi medici"/>
    <x v="1"/>
    <x v="1"/>
    <s v="A0101"/>
    <s v="AGHI E KIT PER INFUSIONE E PRELIEVO"/>
    <m/>
    <s v="No"/>
    <m/>
    <s v="Acquisto"/>
    <d v="2017-10-01T00:00:00"/>
    <x v="3"/>
    <m/>
    <n v="2540000"/>
    <x v="7"/>
    <x v="7"/>
  </r>
  <r>
    <x v="1440"/>
    <x v="2"/>
    <s v="Dispositivi medici"/>
    <x v="1"/>
    <x v="1"/>
    <s v="Y032121"/>
    <s v="MICROINFUSORI PER TERAPIA FERROCHELANTE"/>
    <m/>
    <s v="Si"/>
    <m/>
    <s v="Convenzione ARCA"/>
    <d v="2017-12-01T00:00:00"/>
    <x v="3"/>
    <m/>
    <n v="848359.05"/>
    <x v="4"/>
    <x v="4"/>
  </r>
  <r>
    <x v="1441"/>
    <x v="9"/>
    <s v="Dispositivi medici"/>
    <x v="5"/>
    <x v="5"/>
    <s v="Z11"/>
    <s v="STRUMENTAZIONE PER BIOIMMAGINI E RADIOTERAPIA"/>
    <m/>
    <s v="No"/>
    <m/>
    <s v="Acquisto"/>
    <s v=""/>
    <x v="0"/>
    <m/>
    <n v="205000"/>
    <x v="3"/>
    <x v="3"/>
  </r>
  <r>
    <x v="1442"/>
    <x v="0"/>
    <s v="Dispositivi medici"/>
    <x v="5"/>
    <x v="5"/>
    <s v="Z11029099"/>
    <s v="STRUMENTAZIONE VARIA PER MEDICINA NUCLEARE NON ALTRIMENTI CLASSIFICATA"/>
    <m/>
    <s v="No"/>
    <m/>
    <s v="Acquisto"/>
    <s v=""/>
    <x v="0"/>
    <m/>
    <n v="85000"/>
    <x v="5"/>
    <x v="5"/>
  </r>
  <r>
    <x v="1443"/>
    <x v="9"/>
    <s v="Dispositivi medici"/>
    <x v="275"/>
    <x v="12"/>
    <s v="Z11"/>
    <s v="STRUMENTAZIONE PER BIOIMMAGINI E RADIOTERAPIA"/>
    <m/>
    <s v="No"/>
    <m/>
    <s v="Acquisto"/>
    <s v=""/>
    <x v="0"/>
    <m/>
    <n v="65000"/>
    <x v="3"/>
    <x v="3"/>
  </r>
  <r>
    <x v="1444"/>
    <x v="9"/>
    <s v="Dispositivi medici"/>
    <x v="1"/>
    <x v="1"/>
    <s v="C019004"/>
    <s v="SISTEMI DI MONITORAGGIO CARDIOVASCOLARE"/>
    <m/>
    <s v="No"/>
    <m/>
    <s v="Acquisto"/>
    <d v="2017-09-01T00:00:00"/>
    <x v="3"/>
    <m/>
    <n v="37500"/>
    <x v="5"/>
    <x v="5"/>
  </r>
  <r>
    <x v="1445"/>
    <x v="9"/>
    <s v="Dispositivi medici"/>
    <x v="1"/>
    <x v="1"/>
    <s v="Z12130501"/>
    <s v="SISTEMI MOTORIZZATI PER CHIRURGIA ORTOPEDICA"/>
    <m/>
    <s v="Si"/>
    <m/>
    <s v="Convenzione ARCA"/>
    <s v=""/>
    <x v="0"/>
    <m/>
    <n v="55000"/>
    <x v="7"/>
    <x v="7"/>
  </r>
  <r>
    <x v="1446"/>
    <x v="5"/>
    <s v="Dispositivi medici"/>
    <x v="1"/>
    <x v="1"/>
    <s v="Z12010902"/>
    <s v="ELETTROBISTURI PER USO GENERALE"/>
    <m/>
    <s v="Si"/>
    <m/>
    <s v="Convenzione ARCA"/>
    <d v="2016-12-01T00:00:00"/>
    <x v="0"/>
    <m/>
    <n v="399411.44"/>
    <x v="0"/>
    <x v="0"/>
  </r>
  <r>
    <x v="1447"/>
    <x v="2"/>
    <s v="Dispositivi medici"/>
    <x v="32"/>
    <x v="32"/>
    <s v="Z12011202"/>
    <s v="TAVOLI OPERATORI"/>
    <m/>
    <s v="No"/>
    <m/>
    <s v="Acquisto"/>
    <s v=""/>
    <x v="0"/>
    <m/>
    <n v="500000"/>
    <x v="4"/>
    <x v="4"/>
  </r>
  <r>
    <x v="1448"/>
    <x v="2"/>
    <s v="Dispositivi medici"/>
    <x v="1"/>
    <x v="1"/>
    <s v="Z120211"/>
    <s v="STRUMENTAZIONE PER ENDOSCOPIA ORTOPEDICA"/>
    <m/>
    <s v="No"/>
    <m/>
    <s v="Acquisto"/>
    <s v=""/>
    <x v="0"/>
    <m/>
    <n v="100000"/>
    <x v="7"/>
    <x v="7"/>
  </r>
  <r>
    <x v="1449"/>
    <x v="5"/>
    <s v="Dispositivi medici"/>
    <x v="1"/>
    <x v="1"/>
    <s v="H90020199"/>
    <s v="NASTRI PER SUTURA - ALTRI"/>
    <m/>
    <s v="Si"/>
    <m/>
    <s v="Convenzione ARCA"/>
    <d v="2016-12-01T00:00:00"/>
    <x v="3"/>
    <m/>
    <n v="8500"/>
    <x v="5"/>
    <x v="5"/>
  </r>
  <r>
    <x v="1450"/>
    <x v="0"/>
    <s v="Dispositivi medici"/>
    <x v="1"/>
    <x v="1"/>
    <s v="J99"/>
    <s v="DISPOSITIVI IMPIANTABILI ATTIVI - ALTRI"/>
    <m/>
    <s v="Si"/>
    <m/>
    <s v="Convenzione ARCA"/>
    <d v="2017-12-01T00:00:00"/>
    <x v="2"/>
    <m/>
    <n v="770000"/>
    <x v="7"/>
    <x v="7"/>
  </r>
  <r>
    <x v="1451"/>
    <x v="2"/>
    <s v="Dispositivi medici"/>
    <x v="1"/>
    <x v="1"/>
    <s v="J0299"/>
    <s v="NEUROSTIMOLATORI - ALTRI"/>
    <m/>
    <s v="Si"/>
    <m/>
    <s v="Convenzione ARCA"/>
    <d v="2017-06-01T00:00:00"/>
    <x v="3"/>
    <m/>
    <n v="203671.38"/>
    <x v="0"/>
    <x v="0"/>
  </r>
  <r>
    <x v="1452"/>
    <x v="5"/>
    <s v="Dispositivi medici"/>
    <x v="276"/>
    <x v="272"/>
    <s v="Y030318"/>
    <s v="OSSIGENATORI (ESCLUSI I CONCENTRATORI DI OSSIGENO)"/>
    <m/>
    <s v="No"/>
    <m/>
    <s v="Noleggio"/>
    <d v="2016-12-01T00:00:00"/>
    <x v="1"/>
    <m/>
    <n v="1800"/>
    <x v="4"/>
    <x v="4"/>
  </r>
  <r>
    <x v="1453"/>
    <x v="6"/>
    <s v="Forniture / servizi"/>
    <x v="277"/>
    <x v="273"/>
    <m/>
    <s v="-"/>
    <m/>
    <s v="No"/>
    <m/>
    <s v="Convenzione Consip"/>
    <d v="2018-08-01T00:00:00"/>
    <x v="2"/>
    <m/>
    <n v="120000"/>
    <x v="8"/>
    <x v="8"/>
  </r>
  <r>
    <x v="1454"/>
    <x v="5"/>
    <s v="Dispositivi medici"/>
    <x v="1"/>
    <x v="1"/>
    <s v="Z12019003"/>
    <s v="APPARECCHIATURE PER IL TRATTAMENTO DELLE FERITE"/>
    <m/>
    <s v="No"/>
    <m/>
    <s v="Acquisto"/>
    <d v="2016-12-01T00:00:00"/>
    <x v="0"/>
    <m/>
    <n v="27000"/>
    <x v="4"/>
    <x v="4"/>
  </r>
  <r>
    <x v="1455"/>
    <x v="4"/>
    <s v="Forniture / servizi sanitari"/>
    <x v="278"/>
    <x v="274"/>
    <m/>
    <s v="-"/>
    <m/>
    <s v="No"/>
    <m/>
    <s v="Noleggio"/>
    <d v="2018-11-01T00:00:00"/>
    <x v="2"/>
    <m/>
    <n v="26508"/>
    <x v="1"/>
    <x v="1"/>
  </r>
  <r>
    <x v="1456"/>
    <x v="0"/>
    <s v="Dispositivi medici"/>
    <x v="18"/>
    <x v="18"/>
    <s v="Z120210"/>
    <s v="STRUMENTAZIONE PER ENDOSCOPIA OTORINOLARINGOIATRICA"/>
    <m/>
    <s v="No"/>
    <m/>
    <s v="Noleggio"/>
    <d v="2016-11-01T00:00:00"/>
    <x v="2"/>
    <m/>
    <n v="45000"/>
    <x v="11"/>
    <x v="15"/>
  </r>
  <r>
    <x v="1457"/>
    <x v="0"/>
    <s v="Dispositivi medici"/>
    <x v="279"/>
    <x v="275"/>
    <s v="Z1103"/>
    <s v="STRUMENTAZIONE PER RADIOLOGIA DIAGNOSTICA ED INTERVENTISTICA"/>
    <m/>
    <s v="No"/>
    <m/>
    <s v="Noleggio"/>
    <s v=""/>
    <x v="5"/>
    <m/>
    <n v="209000"/>
    <x v="2"/>
    <x v="2"/>
  </r>
  <r>
    <x v="1458"/>
    <x v="2"/>
    <s v="Forniture / servizi"/>
    <x v="7"/>
    <x v="7"/>
    <m/>
    <s v="-"/>
    <m/>
    <s v="No"/>
    <m/>
    <s v="Noleggio"/>
    <d v="2017-12-01T00:00:00"/>
    <x v="2"/>
    <m/>
    <n v="10000"/>
    <x v="7"/>
    <x v="7"/>
  </r>
  <r>
    <x v="1459"/>
    <x v="6"/>
    <s v="Forniture / servizi"/>
    <x v="7"/>
    <x v="7"/>
    <m/>
    <s v="-"/>
    <m/>
    <s v="No"/>
    <m/>
    <s v="Noleggio"/>
    <d v="2018-11-01T00:00:00"/>
    <x v="2"/>
    <m/>
    <n v="40000"/>
    <x v="7"/>
    <x v="7"/>
  </r>
  <r>
    <x v="1460"/>
    <x v="7"/>
    <s v="Forniture / servizi"/>
    <x v="280"/>
    <x v="276"/>
    <m/>
    <s v="-"/>
    <m/>
    <s v="Si"/>
    <m/>
    <s v="Convenzione Consip"/>
    <d v="2016-09-01T00:00:00"/>
    <x v="1"/>
    <m/>
    <n v="136278.25"/>
    <x v="1"/>
    <x v="1"/>
  </r>
  <r>
    <x v="1461"/>
    <x v="5"/>
    <s v="Forniture / servizi"/>
    <x v="0"/>
    <x v="0"/>
    <m/>
    <s v="-"/>
    <m/>
    <s v="No"/>
    <m/>
    <s v="Noleggio"/>
    <s v=""/>
    <x v="0"/>
    <m/>
    <n v="54292"/>
    <x v="0"/>
    <x v="0"/>
  </r>
  <r>
    <x v="1462"/>
    <x v="7"/>
    <s v="Dispositivi medici"/>
    <x v="281"/>
    <x v="277"/>
    <s v="Y1221"/>
    <s v="CARROZZINE (N.T.COD.En Iso 1221)"/>
    <m/>
    <s v="No"/>
    <m/>
    <s v="Noleggio"/>
    <d v="2016-09-01T00:00:00"/>
    <x v="3"/>
    <m/>
    <n v="36000"/>
    <x v="2"/>
    <x v="2"/>
  </r>
  <r>
    <x v="1463"/>
    <x v="0"/>
    <s v="Forniture / servizi sanitari"/>
    <x v="7"/>
    <x v="7"/>
    <m/>
    <s v="-"/>
    <m/>
    <s v="No"/>
    <m/>
    <s v="Noleggio"/>
    <d v="2017-04-01T00:00:00"/>
    <x v="5"/>
    <m/>
    <n v="30000"/>
    <x v="3"/>
    <x v="3"/>
  </r>
  <r>
    <x v="1464"/>
    <x v="11"/>
    <s v="Dispositivi medici"/>
    <x v="282"/>
    <x v="278"/>
    <s v="Z1104"/>
    <s v="STRUMENTAZIONE PER ECOGRAFIA"/>
    <m/>
    <s v="No"/>
    <m/>
    <s v="Noleggio"/>
    <d v="2018-02-01T00:00:00"/>
    <x v="2"/>
    <m/>
    <n v="30000"/>
    <x v="11"/>
    <x v="15"/>
  </r>
  <r>
    <x v="1465"/>
    <x v="2"/>
    <s v="Dispositivi medici"/>
    <x v="283"/>
    <x v="279"/>
    <s v="Z120203"/>
    <s v="STRUMENTAZIONE PER LITOTRISSIA ENDOSCOPICA"/>
    <m/>
    <s v="No"/>
    <m/>
    <s v="Noleggio"/>
    <d v="2017-10-01T00:00:00"/>
    <x v="5"/>
    <m/>
    <n v="43000"/>
    <x v="11"/>
    <x v="15"/>
  </r>
  <r>
    <x v="1466"/>
    <x v="0"/>
    <s v="Forniture / servizi"/>
    <x v="284"/>
    <x v="280"/>
    <m/>
    <s v="-"/>
    <m/>
    <s v="No"/>
    <m/>
    <s v="Noleggio"/>
    <s v=""/>
    <x v="5"/>
    <m/>
    <n v="8000"/>
    <x v="2"/>
    <x v="2"/>
  </r>
  <r>
    <x v="1467"/>
    <x v="0"/>
    <s v="Forniture / servizi"/>
    <x v="0"/>
    <x v="0"/>
    <m/>
    <s v="-"/>
    <m/>
    <s v="No"/>
    <m/>
    <s v="Acquisto"/>
    <s v=""/>
    <x v="2"/>
    <m/>
    <n v="78710"/>
    <x v="0"/>
    <x v="0"/>
  </r>
  <r>
    <x v="1468"/>
    <x v="5"/>
    <s v="Forniture / servizi"/>
    <x v="42"/>
    <x v="42"/>
    <m/>
    <s v="-"/>
    <m/>
    <s v="Si"/>
    <m/>
    <s v="Convenzione Consip"/>
    <d v="2017-03-01T00:00:00"/>
    <x v="2"/>
    <m/>
    <n v="55000"/>
    <x v="9"/>
    <x v="9"/>
  </r>
  <r>
    <x v="1469"/>
    <x v="5"/>
    <s v="Forniture / servizi"/>
    <x v="285"/>
    <x v="281"/>
    <m/>
    <s v="-"/>
    <m/>
    <s v="No"/>
    <m/>
    <s v="Noleggio"/>
    <d v="2016-12-01T00:00:00"/>
    <x v="5"/>
    <m/>
    <n v="30000"/>
    <x v="4"/>
    <x v="4"/>
  </r>
  <r>
    <x v="1470"/>
    <x v="7"/>
    <s v="Forniture / servizi"/>
    <x v="7"/>
    <x v="7"/>
    <m/>
    <s v="-"/>
    <m/>
    <s v="No"/>
    <m/>
    <s v="Convenzione Consip"/>
    <d v="2016-11-01T00:00:00"/>
    <x v="1"/>
    <m/>
    <n v="30000"/>
    <x v="3"/>
    <x v="3"/>
  </r>
  <r>
    <x v="1471"/>
    <x v="9"/>
    <s v="Forniture / servizi"/>
    <x v="286"/>
    <x v="281"/>
    <m/>
    <s v="-"/>
    <m/>
    <s v="Si"/>
    <m/>
    <s v="Convenzione Consip"/>
    <d v="2017-12-01T00:00:00"/>
    <x v="3"/>
    <m/>
    <n v="37700"/>
    <x v="5"/>
    <x v="5"/>
  </r>
  <r>
    <x v="1472"/>
    <x v="7"/>
    <s v="Forniture / servizi sanitari"/>
    <x v="7"/>
    <x v="7"/>
    <m/>
    <s v="-"/>
    <m/>
    <s v="Si"/>
    <m/>
    <s v="Convenzione ARCA"/>
    <d v="2016-11-01T00:00:00"/>
    <x v="3"/>
    <m/>
    <n v="18600"/>
    <x v="4"/>
    <x v="4"/>
  </r>
  <r>
    <x v="1473"/>
    <x v="5"/>
    <s v="Dispositivi medici"/>
    <x v="5"/>
    <x v="5"/>
    <s v="Z120113"/>
    <s v="STRUMENTAZIONE PER LAVAGGIO, DISINFEZIONE E STERILIZZAZIONE"/>
    <m/>
    <s v="No"/>
    <m/>
    <s v="Noleggio"/>
    <d v="2016-04-01T00:00:00"/>
    <x v="1"/>
    <m/>
    <n v="6000"/>
    <x v="4"/>
    <x v="4"/>
  </r>
  <r>
    <x v="1474"/>
    <x v="19"/>
    <s v="Dispositivi medici"/>
    <x v="5"/>
    <x v="5"/>
    <s v="Z12011301"/>
    <s v="APPARECCHIATURE PER LAVAGGIO E DISINFEZIONE"/>
    <m/>
    <s v="No"/>
    <m/>
    <s v="Noleggio"/>
    <d v="2018-03-01T00:00:00"/>
    <x v="2"/>
    <m/>
    <n v="50000"/>
    <x v="7"/>
    <x v="15"/>
  </r>
  <r>
    <x v="1475"/>
    <x v="19"/>
    <s v="Dispositivi medici"/>
    <x v="5"/>
    <x v="5"/>
    <s v="Z12011301"/>
    <s v="APPARECCHIATURE PER LAVAGGIO E DISINFEZIONE"/>
    <m/>
    <s v="No"/>
    <m/>
    <s v="Noleggio"/>
    <d v="2018-03-01T00:00:00"/>
    <x v="2"/>
    <m/>
    <n v="50000"/>
    <x v="7"/>
    <x v="7"/>
  </r>
  <r>
    <x v="1476"/>
    <x v="19"/>
    <s v="Dispositivi medici"/>
    <x v="5"/>
    <x v="5"/>
    <s v="Z12011301"/>
    <s v="APPARECCHIATURE PER LAVAGGIO E DISINFEZIONE"/>
    <m/>
    <s v="No"/>
    <m/>
    <s v="Noleggio"/>
    <d v="2018-03-01T00:00:00"/>
    <x v="2"/>
    <m/>
    <n v="40000"/>
    <x v="7"/>
    <x v="5"/>
  </r>
  <r>
    <x v="1477"/>
    <x v="5"/>
    <s v="Dispositivi medici"/>
    <x v="5"/>
    <x v="5"/>
    <s v="Z129017"/>
    <s v="TESTA LETTO"/>
    <m/>
    <s v="No"/>
    <m/>
    <s v="Noleggio"/>
    <d v="2016-12-01T00:00:00"/>
    <x v="3"/>
    <m/>
    <n v="2500"/>
    <x v="4"/>
    <x v="4"/>
  </r>
  <r>
    <x v="1478"/>
    <x v="5"/>
    <s v="Forniture / servizi"/>
    <x v="5"/>
    <x v="5"/>
    <m/>
    <s v="-"/>
    <m/>
    <s v="No"/>
    <m/>
    <s v="Noleggio"/>
    <d v="2016-12-01T00:00:00"/>
    <x v="3"/>
    <m/>
    <n v="10000"/>
    <x v="4"/>
    <x v="4"/>
  </r>
  <r>
    <x v="1479"/>
    <x v="11"/>
    <s v="Forniture / servizi"/>
    <x v="7"/>
    <x v="7"/>
    <m/>
    <s v="-"/>
    <m/>
    <s v="No"/>
    <m/>
    <s v="Leasing operativo"/>
    <d v="2018-02-01T00:00:00"/>
    <x v="5"/>
    <m/>
    <n v="24000"/>
    <x v="3"/>
    <x v="3"/>
  </r>
  <r>
    <x v="1480"/>
    <x v="9"/>
    <s v="Forniture / servizi"/>
    <x v="7"/>
    <x v="7"/>
    <m/>
    <s v="-"/>
    <m/>
    <s v="No"/>
    <m/>
    <s v="Leasing operativo"/>
    <d v="2017-09-01T00:00:00"/>
    <x v="5"/>
    <m/>
    <n v="21000"/>
    <x v="3"/>
    <x v="3"/>
  </r>
  <r>
    <x v="1481"/>
    <x v="9"/>
    <s v="Forniture / servizi"/>
    <x v="7"/>
    <x v="7"/>
    <m/>
    <s v="-"/>
    <m/>
    <s v="No"/>
    <m/>
    <s v="Leasing operativo"/>
    <d v="2017-08-01T00:00:00"/>
    <x v="2"/>
    <m/>
    <n v="18000"/>
    <x v="3"/>
    <x v="3"/>
  </r>
  <r>
    <x v="1482"/>
    <x v="7"/>
    <s v="Forniture / servizi sanitari"/>
    <x v="80"/>
    <x v="80"/>
    <m/>
    <s v="-"/>
    <m/>
    <s v="No"/>
    <m/>
    <s v="Noleggio"/>
    <s v=""/>
    <x v="5"/>
    <m/>
    <n v="96000"/>
    <x v="1"/>
    <x v="1"/>
  </r>
  <r>
    <x v="1483"/>
    <x v="9"/>
    <s v="Dispositivi medici"/>
    <x v="1"/>
    <x v="1"/>
    <s v="L03"/>
    <s v="STRUMENTARIO PER CHIRURGIA GENERALE"/>
    <m/>
    <s v="Si"/>
    <m/>
    <s v="Noleggio"/>
    <d v="2017-10-01T00:00:00"/>
    <x v="1"/>
    <m/>
    <n v="125000"/>
    <x v="11"/>
    <x v="15"/>
  </r>
  <r>
    <x v="1484"/>
    <x v="0"/>
    <s v="Dispositivi medici"/>
    <x v="287"/>
    <x v="282"/>
    <s v="W02010502"/>
    <s v="STRUMENTAZIONE PER CROMATOGRAFIA (HPLC)"/>
    <m/>
    <s v="No"/>
    <m/>
    <s v="Noleggio"/>
    <d v="2016-09-01T00:00:00"/>
    <x v="2"/>
    <m/>
    <n v="66000"/>
    <x v="11"/>
    <x v="15"/>
  </r>
  <r>
    <x v="1485"/>
    <x v="9"/>
    <s v="Forniture / servizi"/>
    <x v="5"/>
    <x v="5"/>
    <m/>
    <s v="-"/>
    <m/>
    <s v="No"/>
    <m/>
    <s v="Noleggio"/>
    <s v=""/>
    <x v="3"/>
    <m/>
    <n v="80000"/>
    <x v="3"/>
    <x v="3"/>
  </r>
  <r>
    <x v="1486"/>
    <x v="7"/>
    <s v="Forniture / servizi sanitari"/>
    <x v="5"/>
    <x v="5"/>
    <m/>
    <s v="-"/>
    <m/>
    <s v="No"/>
    <m/>
    <s v="Noleggio"/>
    <d v="2017-10-01T00:00:00"/>
    <x v="5"/>
    <m/>
    <n v="20000"/>
    <x v="3"/>
    <x v="3"/>
  </r>
  <r>
    <x v="1487"/>
    <x v="0"/>
    <s v="Dispositivi medici"/>
    <x v="16"/>
    <x v="16"/>
    <s v="Z110311"/>
    <s v="SISTEMI PER RADIOLOGIA DIGITALE DIRETTA (DR)"/>
    <m/>
    <s v="No"/>
    <m/>
    <s v="Noleggio"/>
    <d v="2017-02-01T00:00:00"/>
    <x v="2"/>
    <m/>
    <n v="38000"/>
    <x v="11"/>
    <x v="15"/>
  </r>
  <r>
    <x v="1488"/>
    <x v="0"/>
    <s v="Forniture / servizi sanitari"/>
    <x v="5"/>
    <x v="5"/>
    <m/>
    <s v="-"/>
    <m/>
    <s v="No"/>
    <m/>
    <s v="Noleggio"/>
    <d v="2017-07-01T00:00:00"/>
    <x v="5"/>
    <m/>
    <n v="18000"/>
    <x v="3"/>
    <x v="3"/>
  </r>
  <r>
    <x v="1489"/>
    <x v="2"/>
    <s v="Forniture / servizi"/>
    <x v="288"/>
    <x v="283"/>
    <m/>
    <s v="-"/>
    <m/>
    <s v="No"/>
    <m/>
    <s v="Acquisto"/>
    <d v="2017-12-01T00:00:00"/>
    <x v="3"/>
    <m/>
    <n v="1750"/>
    <x v="4"/>
    <x v="4"/>
  </r>
  <r>
    <x v="1490"/>
    <x v="7"/>
    <s v="Dispositivi medici"/>
    <x v="289"/>
    <x v="284"/>
    <s v="Z120113"/>
    <s v="STRUMENTAZIONE PER LAVAGGIO, DISINFEZIONE E STERILIZZAZIONE"/>
    <m/>
    <s v="No"/>
    <m/>
    <s v="Noleggio"/>
    <d v="2016-12-01T00:00:00"/>
    <x v="5"/>
    <m/>
    <n v="6240"/>
    <x v="2"/>
    <x v="2"/>
  </r>
  <r>
    <x v="1491"/>
    <x v="5"/>
    <s v="Dispositivi medici"/>
    <x v="18"/>
    <x v="18"/>
    <s v="Z1202"/>
    <s v="STRUMENTAZIONE PER ENDOSCOPIA E CHIRURGIA MINI-INVASIVA"/>
    <m/>
    <s v="No"/>
    <m/>
    <s v="Noleggio"/>
    <d v="2016-12-01T00:00:00"/>
    <x v="2"/>
    <m/>
    <n v="24000"/>
    <x v="11"/>
    <x v="15"/>
  </r>
  <r>
    <x v="1492"/>
    <x v="3"/>
    <s v="Dispositivi medici"/>
    <x v="118"/>
    <x v="117"/>
    <s v="Z12030502"/>
    <s v="DEFIBRILLATORI MANUALI"/>
    <m/>
    <s v="No"/>
    <m/>
    <s v="Noleggio"/>
    <s v=""/>
    <x v="0"/>
    <m/>
    <n v="57000"/>
    <x v="6"/>
    <x v="6"/>
  </r>
  <r>
    <x v="1493"/>
    <x v="9"/>
    <s v="Forniture / servizi"/>
    <x v="7"/>
    <x v="7"/>
    <m/>
    <s v="-"/>
    <m/>
    <s v="Si"/>
    <m/>
    <s v="Convenzione Consip"/>
    <d v="2017-07-01T00:00:00"/>
    <x v="1"/>
    <m/>
    <n v="65000"/>
    <x v="9"/>
    <x v="9"/>
  </r>
  <r>
    <x v="1494"/>
    <x v="9"/>
    <s v="Forniture / servizi"/>
    <x v="48"/>
    <x v="48"/>
    <m/>
    <s v="-"/>
    <m/>
    <s v="No"/>
    <m/>
    <s v="Acquisto"/>
    <s v=""/>
    <x v="0"/>
    <m/>
    <n v="117000"/>
    <x v="3"/>
    <x v="3"/>
  </r>
  <r>
    <x v="1495"/>
    <x v="9"/>
    <s v="Forniture / servizi sanitari"/>
    <x v="49"/>
    <x v="49"/>
    <m/>
    <s v="-"/>
    <m/>
    <s v="No"/>
    <m/>
    <s v="Acquisto"/>
    <d v="2017-12-01T00:00:00"/>
    <x v="4"/>
    <m/>
    <n v="76370000"/>
    <x v="6"/>
    <x v="6"/>
  </r>
  <r>
    <x v="1496"/>
    <x v="9"/>
    <s v="Forniture / servizi"/>
    <x v="245"/>
    <x v="243"/>
    <m/>
    <s v="-"/>
    <m/>
    <s v="No"/>
    <m/>
    <s v="Noleggio"/>
    <s v=""/>
    <x v="2"/>
    <m/>
    <n v="4000"/>
    <x v="6"/>
    <x v="6"/>
  </r>
  <r>
    <x v="1497"/>
    <x v="2"/>
    <s v="Forniture / servizi"/>
    <x v="48"/>
    <x v="48"/>
    <m/>
    <s v="-"/>
    <m/>
    <s v="No"/>
    <m/>
    <s v="Acquisto"/>
    <s v=""/>
    <x v="1"/>
    <m/>
    <n v="315000"/>
    <x v="3"/>
    <x v="3"/>
  </r>
  <r>
    <x v="1498"/>
    <x v="6"/>
    <s v="Forniture / servizi sanitari"/>
    <x v="1"/>
    <x v="1"/>
    <m/>
    <s v="-"/>
    <m/>
    <s v="No"/>
    <m/>
    <s v="Acquisto"/>
    <d v="2018-09-01T00:00:00"/>
    <x v="2"/>
    <m/>
    <n v="353800"/>
    <x v="7"/>
    <x v="7"/>
  </r>
  <r>
    <x v="1499"/>
    <x v="1"/>
    <s v="Dispositivi medici"/>
    <x v="1"/>
    <x v="1"/>
    <s v="G99"/>
    <s v="DISPOSITIVI PER APPARATO GASTROINTESTINALE - ALTRI"/>
    <m/>
    <s v="Si"/>
    <m/>
    <s v="Convenzione ARCA"/>
    <d v="2019-01-01T00:00:00"/>
    <x v="2"/>
    <m/>
    <n v="240500"/>
    <x v="7"/>
    <x v="7"/>
  </r>
  <r>
    <x v="1500"/>
    <x v="5"/>
    <s v="Dispositivi medici"/>
    <x v="1"/>
    <x v="1"/>
    <s v="A030403"/>
    <s v="KIT PER NUTRIZIONE ENTERALE"/>
    <m/>
    <s v="Si"/>
    <m/>
    <s v="Convenzione ARCA"/>
    <d v="2016-06-01T00:00:00"/>
    <x v="5"/>
    <m/>
    <n v="1000"/>
    <x v="4"/>
    <x v="4"/>
  </r>
  <r>
    <x v="1501"/>
    <x v="5"/>
    <s v="Dispositivi medici"/>
    <x v="1"/>
    <x v="1"/>
    <s v="G99"/>
    <s v="DISPOSITIVI PER APPARATO GASTROINTESTINALE - ALTRI"/>
    <m/>
    <s v="Si"/>
    <m/>
    <s v="Convenzione ARCA"/>
    <d v="2016-10-01T00:00:00"/>
    <x v="0"/>
    <m/>
    <n v="124000"/>
    <x v="7"/>
    <x v="7"/>
  </r>
  <r>
    <x v="1502"/>
    <x v="0"/>
    <s v="Dispositivi medici"/>
    <x v="1"/>
    <x v="1"/>
    <s v="G99"/>
    <s v="DISPOSITIVI PER APPARATO GASTROINTESTINALE - ALTRI"/>
    <m/>
    <s v="Si"/>
    <m/>
    <s v="Convenzione ARCA"/>
    <d v="2017-06-01T00:00:00"/>
    <x v="2"/>
    <m/>
    <n v="250100"/>
    <x v="7"/>
    <x v="7"/>
  </r>
  <r>
    <x v="1503"/>
    <x v="9"/>
    <s v="Forniture / servizi"/>
    <x v="290"/>
    <x v="285"/>
    <m/>
    <s v="-"/>
    <m/>
    <s v="No"/>
    <m/>
    <s v="Acquisto"/>
    <d v="2017-03-01T00:00:00"/>
    <x v="3"/>
    <m/>
    <n v="150000"/>
    <x v="8"/>
    <x v="8"/>
  </r>
  <r>
    <x v="1504"/>
    <x v="0"/>
    <s v="Forniture / servizi"/>
    <x v="63"/>
    <x v="63"/>
    <m/>
    <s v="-"/>
    <m/>
    <s v="No"/>
    <m/>
    <s v="Acquisto"/>
    <s v=""/>
    <x v="0"/>
    <m/>
    <n v="50000"/>
    <x v="3"/>
    <x v="3"/>
  </r>
  <r>
    <x v="1505"/>
    <x v="0"/>
    <s v="Forniture / servizi sanitari"/>
    <x v="290"/>
    <x v="285"/>
    <m/>
    <s v="-"/>
    <m/>
    <s v="No"/>
    <m/>
    <s v="Acquisto"/>
    <d v="2017-01-01T00:00:00"/>
    <x v="3"/>
    <m/>
    <n v="50000"/>
    <x v="8"/>
    <x v="8"/>
  </r>
  <r>
    <x v="1506"/>
    <x v="7"/>
    <s v="Forniture / servizi"/>
    <x v="291"/>
    <x v="286"/>
    <m/>
    <s v="-"/>
    <m/>
    <s v="No"/>
    <m/>
    <s v="Acquisto"/>
    <d v="2016-09-01T00:00:00"/>
    <x v="3"/>
    <m/>
    <n v="150000"/>
    <x v="8"/>
    <x v="8"/>
  </r>
  <r>
    <x v="1507"/>
    <x v="9"/>
    <s v="Forniture / servizi"/>
    <x v="292"/>
    <x v="287"/>
    <m/>
    <s v="-"/>
    <m/>
    <s v="No"/>
    <m/>
    <s v="Acquisto"/>
    <d v="2017-03-01T00:00:00"/>
    <x v="3"/>
    <m/>
    <n v="100000"/>
    <x v="8"/>
    <x v="8"/>
  </r>
  <r>
    <x v="1508"/>
    <x v="9"/>
    <s v="Forniture / servizi"/>
    <x v="293"/>
    <x v="288"/>
    <m/>
    <s v="-"/>
    <m/>
    <s v="No"/>
    <m/>
    <s v="Acquisto"/>
    <d v="2017-04-01T00:00:00"/>
    <x v="3"/>
    <m/>
    <n v="100000"/>
    <x v="8"/>
    <x v="8"/>
  </r>
  <r>
    <x v="1509"/>
    <x v="7"/>
    <s v="Forniture / servizi"/>
    <x v="255"/>
    <x v="252"/>
    <m/>
    <s v="-"/>
    <m/>
    <s v="No"/>
    <m/>
    <s v="Acquisto"/>
    <d v="2016-12-01T00:00:00"/>
    <x v="3"/>
    <m/>
    <n v="300000"/>
    <x v="8"/>
    <x v="8"/>
  </r>
  <r>
    <x v="1510"/>
    <x v="9"/>
    <s v="Farmaci"/>
    <x v="43"/>
    <x v="43"/>
    <s v="A01AD11"/>
    <s v="VARI"/>
    <m/>
    <s v="No"/>
    <m/>
    <s v="Noleggio"/>
    <d v="2016-12-01T00:00:00"/>
    <x v="1"/>
    <m/>
    <n v="2379000"/>
    <x v="7"/>
    <x v="7"/>
  </r>
  <r>
    <x v="1511"/>
    <x v="1"/>
    <s v="Dispositivi medici"/>
    <x v="1"/>
    <x v="1"/>
    <s v="J0101"/>
    <s v="PACE MAKER "/>
    <m/>
    <s v="Si"/>
    <m/>
    <s v="Convenzione ARCA"/>
    <d v="2018-09-01T00:00:00"/>
    <x v="1"/>
    <m/>
    <n v="984584"/>
    <x v="4"/>
    <x v="4"/>
  </r>
  <r>
    <x v="1512"/>
    <x v="5"/>
    <s v="Dispositivi medici"/>
    <x v="1"/>
    <x v="1"/>
    <s v="J99"/>
    <s v="DISPOSITIVI IMPIANTABILI ATTIVI - ALTRI"/>
    <m/>
    <s v="Si"/>
    <m/>
    <s v="Convenzione ARCA"/>
    <d v="2016-12-01T00:00:00"/>
    <x v="3"/>
    <m/>
    <n v="620700"/>
    <x v="5"/>
    <x v="5"/>
  </r>
  <r>
    <x v="1513"/>
    <x v="5"/>
    <s v="Dispositivi medici"/>
    <x v="1"/>
    <x v="1"/>
    <s v="R01"/>
    <s v="DISPOSITIVI PER INTUBAZIONE"/>
    <m/>
    <s v="Si"/>
    <m/>
    <s v="Convenzione ARCA"/>
    <d v="2016-11-01T00:00:00"/>
    <x v="3"/>
    <m/>
    <n v="10500"/>
    <x v="5"/>
    <x v="5"/>
  </r>
  <r>
    <x v="1514"/>
    <x v="5"/>
    <s v="Forniture / servizi sanitari"/>
    <x v="1"/>
    <x v="1"/>
    <m/>
    <s v="-"/>
    <m/>
    <s v="No"/>
    <m/>
    <s v="Convenzione ARCA"/>
    <d v="2016-10-01T00:00:00"/>
    <x v="0"/>
    <m/>
    <n v="66388.55"/>
    <x v="0"/>
    <x v="0"/>
  </r>
  <r>
    <x v="1515"/>
    <x v="4"/>
    <s v="Dispositivi medici"/>
    <x v="5"/>
    <x v="5"/>
    <s v="V08"/>
    <s v="ATTREZZATURE DI SUPPORTO ALL'ATTIVITA' SANITARIA"/>
    <m/>
    <s v="No"/>
    <m/>
    <s v="Acquisto"/>
    <s v=""/>
    <x v="0"/>
    <m/>
    <n v="41000"/>
    <x v="3"/>
    <x v="3"/>
  </r>
  <r>
    <x v="1516"/>
    <x v="3"/>
    <s v="Forniture / servizi"/>
    <x v="275"/>
    <x v="12"/>
    <m/>
    <s v="-"/>
    <m/>
    <s v="No"/>
    <m/>
    <s v="Noleggio"/>
    <d v="2015-12-01T00:00:00"/>
    <x v="0"/>
    <m/>
    <n v="11408.51"/>
    <x v="0"/>
    <x v="0"/>
  </r>
  <r>
    <x v="1517"/>
    <x v="7"/>
    <s v="Forniture / servizi"/>
    <x v="106"/>
    <x v="105"/>
    <m/>
    <s v="-"/>
    <m/>
    <s v="Si"/>
    <m/>
    <s v="Convenzione ARCA"/>
    <d v="2016-12-01T00:00:00"/>
    <x v="2"/>
    <m/>
    <n v="4483250"/>
    <x v="1"/>
    <x v="1"/>
  </r>
  <r>
    <x v="1518"/>
    <x v="7"/>
    <s v="Forniture / servizi"/>
    <x v="106"/>
    <x v="105"/>
    <m/>
    <s v="-"/>
    <m/>
    <s v="Si"/>
    <m/>
    <s v="Convenzione ARCA"/>
    <d v="2016-12-01T00:00:00"/>
    <x v="2"/>
    <m/>
    <n v="206937"/>
    <x v="1"/>
    <x v="1"/>
  </r>
  <r>
    <x v="1519"/>
    <x v="5"/>
    <s v="Dispositivi medici"/>
    <x v="1"/>
    <x v="1"/>
    <s v="A0301"/>
    <s v="DEFLUSSORI"/>
    <m/>
    <s v="Si"/>
    <m/>
    <s v="Convenzione ARCA"/>
    <d v="2016-03-01T00:00:00"/>
    <x v="1"/>
    <m/>
    <n v="16000"/>
    <x v="11"/>
    <x v="15"/>
  </r>
  <r>
    <x v="1520"/>
    <x v="6"/>
    <s v="Dispositivi medici"/>
    <x v="1"/>
    <x v="1"/>
    <s v="J04"/>
    <s v="POMPE IMPIANTABILI"/>
    <m/>
    <s v="Si"/>
    <m/>
    <s v="Acquisto"/>
    <d v="2018-03-01T00:00:00"/>
    <x v="2"/>
    <m/>
    <n v="410000"/>
    <x v="11"/>
    <x v="15"/>
  </r>
  <r>
    <x v="1521"/>
    <x v="8"/>
    <s v="Dispositivi medici"/>
    <x v="1"/>
    <x v="1"/>
    <s v="V028001"/>
    <s v="ACCESSORI PER LA NUTRIZIONE DEL NEONATO"/>
    <m/>
    <s v="No"/>
    <m/>
    <s v="Acquisto"/>
    <d v="2016-08-01T00:00:00"/>
    <x v="2"/>
    <m/>
    <n v="6500"/>
    <x v="4"/>
    <x v="4"/>
  </r>
  <r>
    <x v="1522"/>
    <x v="0"/>
    <s v="Forniture / servizi"/>
    <x v="48"/>
    <x v="48"/>
    <m/>
    <s v="-"/>
    <m/>
    <s v="No"/>
    <m/>
    <s v="Acquisto"/>
    <s v=""/>
    <x v="0"/>
    <m/>
    <n v="82000"/>
    <x v="3"/>
    <x v="3"/>
  </r>
  <r>
    <x v="1523"/>
    <x v="2"/>
    <s v="Dispositivi medici"/>
    <x v="32"/>
    <x v="32"/>
    <s v="Z11039017"/>
    <s v="PORTATILI PER RADIOSCOPIA"/>
    <m/>
    <s v="No"/>
    <m/>
    <s v="Acquisto"/>
    <s v=""/>
    <x v="0"/>
    <m/>
    <n v="80000"/>
    <x v="4"/>
    <x v="4"/>
  </r>
  <r>
    <x v="1524"/>
    <x v="5"/>
    <s v="Forniture / servizi"/>
    <x v="294"/>
    <x v="289"/>
    <m/>
    <s v="-"/>
    <m/>
    <s v="No"/>
    <m/>
    <s v="Acquisto"/>
    <s v=""/>
    <x v="0"/>
    <m/>
    <n v="44600"/>
    <x v="5"/>
    <x v="5"/>
  </r>
  <r>
    <x v="1525"/>
    <x v="6"/>
    <s v="Forniture / servizi"/>
    <x v="33"/>
    <x v="33"/>
    <m/>
    <s v="-"/>
    <m/>
    <s v="No"/>
    <m/>
    <s v="Acquisto"/>
    <s v=""/>
    <x v="0"/>
    <m/>
    <n v="60000"/>
    <x v="3"/>
    <x v="3"/>
  </r>
  <r>
    <x v="1526"/>
    <x v="5"/>
    <s v="Forniture / servizi"/>
    <x v="37"/>
    <x v="37"/>
    <m/>
    <s v="-"/>
    <m/>
    <s v="No"/>
    <m/>
    <s v="Acquisto"/>
    <s v=""/>
    <x v="0"/>
    <m/>
    <n v="38000"/>
    <x v="5"/>
    <x v="5"/>
  </r>
  <r>
    <x v="1527"/>
    <x v="5"/>
    <s v="Forniture / servizi"/>
    <x v="33"/>
    <x v="33"/>
    <m/>
    <s v="-"/>
    <m/>
    <s v="No"/>
    <m/>
    <s v="Acquisto"/>
    <s v=""/>
    <x v="0"/>
    <m/>
    <n v="19000"/>
    <x v="5"/>
    <x v="5"/>
  </r>
  <r>
    <x v="1528"/>
    <x v="7"/>
    <s v="Forniture / servizi"/>
    <x v="1"/>
    <x v="1"/>
    <m/>
    <s v="-"/>
    <m/>
    <s v="No"/>
    <m/>
    <s v="Acquisto"/>
    <s v=""/>
    <x v="3"/>
    <m/>
    <n v="173000"/>
    <x v="5"/>
    <x v="5"/>
  </r>
  <r>
    <x v="1529"/>
    <x v="0"/>
    <s v="Dispositivi medici"/>
    <x v="1"/>
    <x v="1"/>
    <s v="C01"/>
    <s v="DISPOSITIVI PER SISTEMA ARTERO-VENOSO"/>
    <m/>
    <s v="Si"/>
    <m/>
    <s v="Convenzione ARCA"/>
    <d v="2017-02-01T00:00:00"/>
    <x v="3"/>
    <m/>
    <n v="5200"/>
    <x v="5"/>
    <x v="5"/>
  </r>
  <r>
    <x v="1530"/>
    <x v="5"/>
    <s v="Dispositivi medici"/>
    <x v="1"/>
    <x v="1"/>
    <s v="K010190"/>
    <s v="DISPOSITIVI PER CHIRURGIA MINI-INVASIVA - VARI"/>
    <m/>
    <s v="Si"/>
    <m/>
    <s v="Convenzione ARCA"/>
    <d v="2016-12-01T00:00:00"/>
    <x v="3"/>
    <m/>
    <n v="1250000"/>
    <x v="5"/>
    <x v="5"/>
  </r>
  <r>
    <x v="1531"/>
    <x v="0"/>
    <s v="Dispositivi medici"/>
    <x v="1"/>
    <x v="1"/>
    <s v="M0203"/>
    <s v="GARZE MEDICATE"/>
    <m/>
    <s v="No"/>
    <m/>
    <s v="Acquisto"/>
    <s v=""/>
    <x v="2"/>
    <m/>
    <n v="25000"/>
    <x v="5"/>
    <x v="5"/>
  </r>
  <r>
    <x v="1532"/>
    <x v="6"/>
    <s v="Forniture / servizi sanitari"/>
    <x v="295"/>
    <x v="290"/>
    <m/>
    <s v="-"/>
    <m/>
    <s v="No"/>
    <m/>
    <s v="Acquisto"/>
    <d v="2018-11-01T00:00:00"/>
    <x v="1"/>
    <m/>
    <n v="3250000"/>
    <x v="12"/>
    <x v="11"/>
  </r>
  <r>
    <x v="1533"/>
    <x v="5"/>
    <s v="Forniture / servizi"/>
    <x v="80"/>
    <x v="80"/>
    <m/>
    <s v="-"/>
    <m/>
    <s v="No"/>
    <m/>
    <s v="Acquisto"/>
    <d v="2016-12-01T00:00:00"/>
    <x v="0"/>
    <m/>
    <n v="464000"/>
    <x v="7"/>
    <x v="7"/>
  </r>
  <r>
    <x v="1534"/>
    <x v="12"/>
    <s v="Forniture / servizi sanitari"/>
    <x v="296"/>
    <x v="291"/>
    <m/>
    <s v="-"/>
    <m/>
    <s v="No"/>
    <m/>
    <s v="Noleggio"/>
    <s v=""/>
    <x v="5"/>
    <m/>
    <n v="586121.47"/>
    <x v="0"/>
    <x v="0"/>
  </r>
  <r>
    <x v="1535"/>
    <x v="7"/>
    <s v="Forniture / servizi"/>
    <x v="7"/>
    <x v="7"/>
    <m/>
    <s v="-"/>
    <m/>
    <s v="No"/>
    <m/>
    <s v="Acquisto"/>
    <d v="2017-01-01T00:00:00"/>
    <x v="5"/>
    <m/>
    <n v="7000"/>
    <x v="3"/>
    <x v="3"/>
  </r>
  <r>
    <x v="1536"/>
    <x v="0"/>
    <s v="Dispositivi medici"/>
    <x v="127"/>
    <x v="125"/>
    <s v="W01"/>
    <s v="REAGENTI DIAGNOSTICI"/>
    <m/>
    <s v="Si"/>
    <m/>
    <s v="Acquisto"/>
    <d v="2017-04-01T00:00:00"/>
    <x v="2"/>
    <m/>
    <n v="700000"/>
    <x v="10"/>
    <x v="10"/>
  </r>
  <r>
    <x v="1537"/>
    <x v="0"/>
    <s v="Forniture / servizi"/>
    <x v="27"/>
    <x v="27"/>
    <m/>
    <s v="-"/>
    <m/>
    <s v="No"/>
    <m/>
    <s v="Acquisto"/>
    <d v="2017-01-01T00:00:00"/>
    <x v="4"/>
    <m/>
    <n v="135000"/>
    <x v="8"/>
    <x v="8"/>
  </r>
  <r>
    <x v="1538"/>
    <x v="15"/>
    <s v="Dispositivi medici"/>
    <x v="161"/>
    <x v="159"/>
    <s v="W05"/>
    <s v="DISPOSITIVI IVD CONSUMABILI DI USO GENERALE"/>
    <m/>
    <s v="No"/>
    <m/>
    <s v="Acquisto"/>
    <s v=""/>
    <x v="5"/>
    <m/>
    <n v="150000"/>
    <x v="3"/>
    <x v="0"/>
  </r>
  <r>
    <x v="1539"/>
    <x v="15"/>
    <s v="Dispositivi medici"/>
    <x v="161"/>
    <x v="159"/>
    <s v="W05"/>
    <s v="DISPOSITIVI IVD CONSUMABILI DI USO GENERALE"/>
    <m/>
    <s v="No"/>
    <m/>
    <s v="Acquisto"/>
    <s v=""/>
    <x v="5"/>
    <m/>
    <n v="80000"/>
    <x v="3"/>
    <x v="2"/>
  </r>
  <r>
    <x v="1540"/>
    <x v="15"/>
    <s v="Dispositivi medici"/>
    <x v="161"/>
    <x v="159"/>
    <s v="W05"/>
    <s v="DISPOSITIVI IVD CONSUMABILI DI USO GENERALE"/>
    <m/>
    <s v="No"/>
    <m/>
    <s v="Acquisto"/>
    <s v=""/>
    <x v="5"/>
    <m/>
    <n v="40000"/>
    <x v="3"/>
    <x v="3"/>
  </r>
  <r>
    <x v="1541"/>
    <x v="10"/>
    <s v="Forniture / servizi"/>
    <x v="106"/>
    <x v="105"/>
    <m/>
    <s v="-"/>
    <m/>
    <s v="No"/>
    <m/>
    <s v="Acquisto"/>
    <d v="2016-12-01T00:00:00"/>
    <x v="2"/>
    <m/>
    <n v="10000"/>
    <x v="3"/>
    <x v="15"/>
  </r>
  <r>
    <x v="1542"/>
    <x v="10"/>
    <s v="Forniture / servizi"/>
    <x v="106"/>
    <x v="105"/>
    <m/>
    <s v="-"/>
    <m/>
    <s v="No"/>
    <m/>
    <s v="Acquisto"/>
    <d v="2016-12-01T00:00:00"/>
    <x v="2"/>
    <m/>
    <n v="10000"/>
    <x v="3"/>
    <x v="11"/>
  </r>
  <r>
    <x v="1543"/>
    <x v="10"/>
    <s v="Forniture / servizi"/>
    <x v="106"/>
    <x v="105"/>
    <m/>
    <s v="-"/>
    <m/>
    <s v="No"/>
    <m/>
    <s v="Acquisto"/>
    <d v="2016-12-01T00:00:00"/>
    <x v="2"/>
    <m/>
    <n v="10000"/>
    <x v="3"/>
    <x v="3"/>
  </r>
  <r>
    <x v="1544"/>
    <x v="0"/>
    <s v="Dispositivi medici"/>
    <x v="126"/>
    <x v="124"/>
    <s v="J020199"/>
    <s v="NEUROSTIMOLATORI CEREBRALI - ALTRI"/>
    <m/>
    <s v="Si"/>
    <m/>
    <s v="Convenzione ARCA"/>
    <d v="2017-05-01T00:00:00"/>
    <x v="2"/>
    <m/>
    <n v="1233126"/>
    <x v="10"/>
    <x v="10"/>
  </r>
  <r>
    <x v="1545"/>
    <x v="5"/>
    <s v="Dispositivi medici"/>
    <x v="127"/>
    <x v="125"/>
    <s v="W01"/>
    <s v="REAGENTI DIAGNOSTICI"/>
    <m/>
    <s v="Si"/>
    <m/>
    <s v="Convenzione ARCA"/>
    <s v=""/>
    <x v="3"/>
    <m/>
    <n v="45000"/>
    <x v="10"/>
    <x v="10"/>
  </r>
  <r>
    <x v="1546"/>
    <x v="5"/>
    <s v="Forniture / servizi sanitari"/>
    <x v="297"/>
    <x v="292"/>
    <m/>
    <s v="-"/>
    <m/>
    <s v="No"/>
    <m/>
    <s v="Acquisto"/>
    <d v="2016-06-01T00:00:00"/>
    <x v="3"/>
    <m/>
    <n v="174582"/>
    <x v="10"/>
    <x v="10"/>
  </r>
  <r>
    <x v="1547"/>
    <x v="11"/>
    <s v="Forniture / servizi sanitari"/>
    <x v="49"/>
    <x v="49"/>
    <m/>
    <s v="-"/>
    <m/>
    <s v="No"/>
    <m/>
    <s v="Acquisto"/>
    <s v=""/>
    <x v="4"/>
    <m/>
    <n v="3505000"/>
    <x v="6"/>
    <x v="6"/>
  </r>
  <r>
    <x v="1548"/>
    <x v="0"/>
    <s v="Dispositivi medici"/>
    <x v="60"/>
    <x v="60"/>
    <s v="W05"/>
    <s v="DISPOSITIVI IVD CONSUMABILI DI USO GENERALE"/>
    <m/>
    <s v="No"/>
    <m/>
    <s v="Acquisto"/>
    <d v="2017-05-01T00:00:00"/>
    <x v="5"/>
    <m/>
    <n v="97000"/>
    <x v="3"/>
    <x v="3"/>
  </r>
  <r>
    <x v="1549"/>
    <x v="10"/>
    <s v="Forniture / servizi"/>
    <x v="24"/>
    <x v="24"/>
    <m/>
    <s v="-"/>
    <m/>
    <s v="No"/>
    <m/>
    <s v="Acquisto"/>
    <s v=""/>
    <x v="2"/>
    <m/>
    <n v="133000"/>
    <x v="0"/>
    <x v="0"/>
  </r>
  <r>
    <x v="1550"/>
    <x v="10"/>
    <s v="Forniture / servizi"/>
    <x v="24"/>
    <x v="24"/>
    <m/>
    <s v="-"/>
    <m/>
    <s v="No"/>
    <m/>
    <s v="Acquisto"/>
    <s v=""/>
    <x v="2"/>
    <m/>
    <n v="60000"/>
    <x v="0"/>
    <x v="2"/>
  </r>
  <r>
    <x v="1551"/>
    <x v="10"/>
    <s v="Forniture / servizi"/>
    <x v="24"/>
    <x v="24"/>
    <m/>
    <s v="-"/>
    <m/>
    <s v="No"/>
    <m/>
    <s v="Acquisto"/>
    <s v=""/>
    <x v="2"/>
    <m/>
    <n v="153000"/>
    <x v="0"/>
    <x v="15"/>
  </r>
  <r>
    <x v="1552"/>
    <x v="10"/>
    <s v="Forniture / servizi"/>
    <x v="24"/>
    <x v="24"/>
    <m/>
    <s v="-"/>
    <m/>
    <s v="No"/>
    <m/>
    <s v="Acquisto"/>
    <s v=""/>
    <x v="2"/>
    <m/>
    <n v="250"/>
    <x v="0"/>
    <x v="1"/>
  </r>
  <r>
    <x v="1553"/>
    <x v="10"/>
    <s v="Forniture / servizi"/>
    <x v="24"/>
    <x v="24"/>
    <m/>
    <s v="-"/>
    <m/>
    <s v="No"/>
    <m/>
    <s v="Acquisto"/>
    <s v=""/>
    <x v="2"/>
    <m/>
    <n v="105000"/>
    <x v="0"/>
    <x v="7"/>
  </r>
  <r>
    <x v="1554"/>
    <x v="10"/>
    <s v="Forniture / servizi"/>
    <x v="24"/>
    <x v="24"/>
    <m/>
    <s v="-"/>
    <m/>
    <s v="No"/>
    <m/>
    <s v="Acquisto"/>
    <s v=""/>
    <x v="2"/>
    <m/>
    <n v="80800"/>
    <x v="0"/>
    <x v="9"/>
  </r>
  <r>
    <x v="1555"/>
    <x v="10"/>
    <s v="Forniture / servizi"/>
    <x v="24"/>
    <x v="24"/>
    <m/>
    <s v="-"/>
    <m/>
    <s v="No"/>
    <m/>
    <s v="Acquisto"/>
    <s v=""/>
    <x v="2"/>
    <m/>
    <n v="50000"/>
    <x v="0"/>
    <x v="8"/>
  </r>
  <r>
    <x v="1556"/>
    <x v="10"/>
    <s v="Forniture / servizi"/>
    <x v="24"/>
    <x v="24"/>
    <m/>
    <s v="-"/>
    <m/>
    <s v="No"/>
    <m/>
    <s v="Acquisto"/>
    <s v=""/>
    <x v="2"/>
    <m/>
    <n v="15714"/>
    <x v="0"/>
    <x v="12"/>
  </r>
  <r>
    <x v="1557"/>
    <x v="10"/>
    <s v="Forniture / servizi"/>
    <x v="24"/>
    <x v="24"/>
    <m/>
    <s v="-"/>
    <m/>
    <s v="No"/>
    <m/>
    <s v="Acquisto"/>
    <s v=""/>
    <x v="2"/>
    <m/>
    <n v="10000"/>
    <x v="0"/>
    <x v="13"/>
  </r>
  <r>
    <x v="1558"/>
    <x v="10"/>
    <s v="Forniture / servizi"/>
    <x v="24"/>
    <x v="24"/>
    <m/>
    <s v="-"/>
    <m/>
    <s v="No"/>
    <m/>
    <s v="Acquisto"/>
    <s v=""/>
    <x v="2"/>
    <m/>
    <n v="44580"/>
    <x v="0"/>
    <x v="23"/>
  </r>
  <r>
    <x v="1559"/>
    <x v="10"/>
    <s v="Forniture / servizi"/>
    <x v="24"/>
    <x v="24"/>
    <m/>
    <s v="-"/>
    <m/>
    <s v="No"/>
    <m/>
    <s v="Acquisto"/>
    <s v=""/>
    <x v="2"/>
    <m/>
    <n v="138480"/>
    <x v="0"/>
    <x v="26"/>
  </r>
  <r>
    <x v="1560"/>
    <x v="10"/>
    <s v="Forniture / servizi"/>
    <x v="24"/>
    <x v="24"/>
    <m/>
    <s v="-"/>
    <m/>
    <s v="No"/>
    <m/>
    <s v="Acquisto"/>
    <s v=""/>
    <x v="2"/>
    <m/>
    <n v="34930"/>
    <x v="0"/>
    <x v="27"/>
  </r>
  <r>
    <x v="1561"/>
    <x v="10"/>
    <s v="Forniture / servizi"/>
    <x v="24"/>
    <x v="24"/>
    <m/>
    <s v="-"/>
    <m/>
    <s v="No"/>
    <m/>
    <s v="Acquisto"/>
    <s v=""/>
    <x v="2"/>
    <m/>
    <n v="70000"/>
    <x v="0"/>
    <x v="25"/>
  </r>
  <r>
    <x v="1562"/>
    <x v="10"/>
    <s v="Forniture / servizi"/>
    <x v="24"/>
    <x v="24"/>
    <m/>
    <s v="-"/>
    <m/>
    <s v="No"/>
    <m/>
    <s v="Acquisto"/>
    <s v=""/>
    <x v="2"/>
    <m/>
    <n v="16000"/>
    <x v="0"/>
    <x v="18"/>
  </r>
  <r>
    <x v="1563"/>
    <x v="10"/>
    <s v="Forniture / servizi"/>
    <x v="24"/>
    <x v="24"/>
    <m/>
    <s v="-"/>
    <m/>
    <s v="No"/>
    <m/>
    <s v="Acquisto"/>
    <s v=""/>
    <x v="2"/>
    <m/>
    <n v="35000"/>
    <x v="0"/>
    <x v="3"/>
  </r>
  <r>
    <x v="1564"/>
    <x v="10"/>
    <s v="Forniture / servizi"/>
    <x v="24"/>
    <x v="24"/>
    <m/>
    <s v="-"/>
    <m/>
    <s v="No"/>
    <m/>
    <s v="Acquisto"/>
    <s v=""/>
    <x v="2"/>
    <m/>
    <n v="1600"/>
    <x v="0"/>
    <x v="10"/>
  </r>
  <r>
    <x v="1565"/>
    <x v="10"/>
    <s v="Forniture / servizi"/>
    <x v="24"/>
    <x v="24"/>
    <m/>
    <s v="-"/>
    <m/>
    <s v="No"/>
    <m/>
    <s v="Acquisto"/>
    <s v=""/>
    <x v="2"/>
    <m/>
    <n v="10000"/>
    <x v="0"/>
    <x v="14"/>
  </r>
  <r>
    <x v="1566"/>
    <x v="10"/>
    <s v="Forniture / servizi"/>
    <x v="24"/>
    <x v="24"/>
    <m/>
    <s v="-"/>
    <m/>
    <s v="No"/>
    <m/>
    <s v="Acquisto"/>
    <s v=""/>
    <x v="2"/>
    <m/>
    <n v="95780"/>
    <x v="0"/>
    <x v="5"/>
  </r>
  <r>
    <x v="1567"/>
    <x v="5"/>
    <s v="Dispositivi medici"/>
    <x v="60"/>
    <x v="60"/>
    <s v="W01"/>
    <s v="REAGENTI DIAGNOSTICI"/>
    <m/>
    <s v="No"/>
    <m/>
    <s v="Acquisto"/>
    <d v="2016-12-01T00:00:00"/>
    <x v="2"/>
    <m/>
    <n v="10880"/>
    <x v="2"/>
    <x v="2"/>
  </r>
  <r>
    <x v="1568"/>
    <x v="9"/>
    <s v="Forniture / servizi"/>
    <x v="298"/>
    <x v="293"/>
    <m/>
    <s v="-"/>
    <m/>
    <s v="No"/>
    <m/>
    <s v="Acquisto"/>
    <d v="2017-07-01T00:00:00"/>
    <x v="5"/>
    <m/>
    <n v="25000"/>
    <x v="5"/>
    <x v="5"/>
  </r>
  <r>
    <x v="1569"/>
    <x v="7"/>
    <s v="Forniture / servizi"/>
    <x v="172"/>
    <x v="170"/>
    <m/>
    <s v="-"/>
    <m/>
    <s v="No"/>
    <m/>
    <s v="Acquisto"/>
    <d v="2016-11-01T00:00:00"/>
    <x v="2"/>
    <m/>
    <n v="14000"/>
    <x v="7"/>
    <x v="7"/>
  </r>
  <r>
    <x v="1570"/>
    <x v="3"/>
    <s v="Forniture / servizi"/>
    <x v="299"/>
    <x v="294"/>
    <m/>
    <s v="-"/>
    <m/>
    <s v="No"/>
    <m/>
    <s v="Acquisto"/>
    <d v="2016-12-01T00:00:00"/>
    <x v="3"/>
    <m/>
    <n v="58079.12"/>
    <x v="0"/>
    <x v="0"/>
  </r>
  <r>
    <x v="1571"/>
    <x v="5"/>
    <s v="Forniture / servizi sanitari"/>
    <x v="7"/>
    <x v="7"/>
    <m/>
    <s v="-"/>
    <m/>
    <s v="No"/>
    <m/>
    <s v="Acquisto"/>
    <d v="2017-02-01T00:00:00"/>
    <x v="0"/>
    <m/>
    <n v="30000"/>
    <x v="2"/>
    <x v="2"/>
  </r>
  <r>
    <x v="1572"/>
    <x v="5"/>
    <s v="Dispositivi medici"/>
    <x v="300"/>
    <x v="295"/>
    <s v="W01"/>
    <s v="REAGENTI DIAGNOSTICI"/>
    <m/>
    <s v="No"/>
    <m/>
    <s v="Acquisto"/>
    <d v="2016-03-01T00:00:00"/>
    <x v="3"/>
    <m/>
    <n v="275286.65000000002"/>
    <x v="0"/>
    <x v="0"/>
  </r>
  <r>
    <x v="1573"/>
    <x v="0"/>
    <s v="Forniture / servizi"/>
    <x v="42"/>
    <x v="42"/>
    <m/>
    <s v="-"/>
    <m/>
    <s v="No"/>
    <m/>
    <s v="Convenzione Consip"/>
    <d v="2016-12-01T00:00:00"/>
    <x v="0"/>
    <m/>
    <n v="165000"/>
    <x v="0"/>
    <x v="0"/>
  </r>
  <r>
    <x v="1574"/>
    <x v="9"/>
    <s v="Forniture / servizi"/>
    <x v="42"/>
    <x v="42"/>
    <m/>
    <s v="-"/>
    <m/>
    <s v="No"/>
    <m/>
    <s v="Convenzione Consip"/>
    <d v="2017-05-01T00:00:00"/>
    <x v="3"/>
    <m/>
    <n v="107502.55"/>
    <x v="0"/>
    <x v="0"/>
  </r>
  <r>
    <x v="1575"/>
    <x v="12"/>
    <s v="Dispositivi medici"/>
    <x v="180"/>
    <x v="178"/>
    <s v="P09"/>
    <s v="PROTESI ORTOPEDICHE E MEZZI PER OSTEOSINTESI E SINTESI TENDINEO-LEGAMENTOSA"/>
    <m/>
    <s v="Si"/>
    <m/>
    <s v="Convenzione ARCA"/>
    <d v="2019-01-01T00:00:00"/>
    <x v="1"/>
    <m/>
    <n v="980000"/>
    <x v="4"/>
    <x v="4"/>
  </r>
  <r>
    <x v="1576"/>
    <x v="7"/>
    <s v="Dispositivi medici"/>
    <x v="1"/>
    <x v="1"/>
    <s v="P0205"/>
    <s v="PROTESI FONATORIE"/>
    <m/>
    <s v="Si"/>
    <m/>
    <s v="Convenzione ARCA"/>
    <d v="2016-06-01T00:00:00"/>
    <x v="0"/>
    <m/>
    <n v="22917.23"/>
    <x v="4"/>
    <x v="4"/>
  </r>
  <r>
    <x v="1577"/>
    <x v="9"/>
    <s v="Dispositivi medici"/>
    <x v="1"/>
    <x v="1"/>
    <s v="P07"/>
    <s v="PROTESI VASCOLARI E CARDIACHE"/>
    <m/>
    <s v="Si"/>
    <m/>
    <s v="Convenzione ARCA"/>
    <d v="2017-10-01T00:00:00"/>
    <x v="2"/>
    <m/>
    <n v="15000"/>
    <x v="7"/>
    <x v="7"/>
  </r>
  <r>
    <x v="1578"/>
    <x v="6"/>
    <s v="Dispositivi medici"/>
    <x v="1"/>
    <x v="1"/>
    <s v="P0599"/>
    <s v="PROTESI ESOFAGEE E GASTROINTESTINALI - ALTRE"/>
    <m/>
    <s v="Si"/>
    <m/>
    <s v="Convenzione ARCA"/>
    <d v="2017-02-01T00:00:00"/>
    <x v="3"/>
    <m/>
    <n v="4150"/>
    <x v="5"/>
    <x v="5"/>
  </r>
  <r>
    <x v="1579"/>
    <x v="2"/>
    <s v="Dispositivi medici"/>
    <x v="3"/>
    <x v="3"/>
    <s v="P05"/>
    <s v="PROTESI ESOFAGEE E GASTROINTESTINALI"/>
    <m/>
    <s v="Si"/>
    <m/>
    <s v="Convenzione ARCA"/>
    <d v="2018-01-01T00:00:00"/>
    <x v="3"/>
    <m/>
    <n v="2500"/>
    <x v="4"/>
    <x v="4"/>
  </r>
  <r>
    <x v="1580"/>
    <x v="5"/>
    <s v="Dispositivi medici"/>
    <x v="214"/>
    <x v="212"/>
    <s v="P06"/>
    <s v="PROTESI MAMMARIE"/>
    <m/>
    <s v="Si"/>
    <m/>
    <s v="Convenzione ARCA"/>
    <d v="2016-02-01T00:00:00"/>
    <x v="2"/>
    <m/>
    <n v="14000"/>
    <x v="4"/>
    <x v="4"/>
  </r>
  <r>
    <x v="1581"/>
    <x v="6"/>
    <s v="Dispositivi medici"/>
    <x v="1"/>
    <x v="1"/>
    <s v="P09"/>
    <s v="PROTESI ORTOPEDICHE E MEZZI PER OSTEOSINTESI E SINTESI TENDINEO-LEGAMENTOSA"/>
    <m/>
    <s v="Si"/>
    <m/>
    <s v="Convenzione ARCA"/>
    <d v="2018-05-01T00:00:00"/>
    <x v="2"/>
    <m/>
    <n v="1200000"/>
    <x v="7"/>
    <x v="7"/>
  </r>
  <r>
    <x v="1582"/>
    <x v="0"/>
    <s v="Dispositivi medici"/>
    <x v="180"/>
    <x v="178"/>
    <s v="P0990"/>
    <s v="PROTESI ORTOPEDICHE - VARIE"/>
    <m/>
    <s v="Si"/>
    <m/>
    <s v="Convenzione ARCA"/>
    <d v="2016-09-01T00:00:00"/>
    <x v="5"/>
    <m/>
    <n v="425000"/>
    <x v="11"/>
    <x v="15"/>
  </r>
  <r>
    <x v="1583"/>
    <x v="11"/>
    <s v="Dispositivi medici"/>
    <x v="180"/>
    <x v="178"/>
    <s v="P09"/>
    <s v="PROTESI ORTOPEDICHE E MEZZI PER OSTEOSINTESI E SINTESI TENDINEO-LEGAMENTOSA"/>
    <m/>
    <s v="Si"/>
    <m/>
    <s v="Convenzione ARCA"/>
    <d v="2018-02-01T00:00:00"/>
    <x v="1"/>
    <m/>
    <n v="5228111.1100000003"/>
    <x v="1"/>
    <x v="1"/>
  </r>
  <r>
    <x v="1584"/>
    <x v="5"/>
    <s v="Dispositivi medici"/>
    <x v="1"/>
    <x v="1"/>
    <s v="P08"/>
    <s v="PROTESI UROGENITALI"/>
    <m/>
    <s v="Si"/>
    <m/>
    <s v="Convenzione ARCA"/>
    <d v="2016-09-01T00:00:00"/>
    <x v="1"/>
    <m/>
    <n v="55650"/>
    <x v="11"/>
    <x v="15"/>
  </r>
  <r>
    <x v="1585"/>
    <x v="4"/>
    <s v="Dispositivi medici"/>
    <x v="1"/>
    <x v="1"/>
    <s v="P08"/>
    <s v="PROTESI UROGENITALI"/>
    <m/>
    <s v="Si"/>
    <m/>
    <s v="Convenzione ARCA"/>
    <d v="2018-01-01T00:00:00"/>
    <x v="2"/>
    <m/>
    <n v="33000"/>
    <x v="7"/>
    <x v="7"/>
  </r>
  <r>
    <x v="1586"/>
    <x v="5"/>
    <s v="Dispositivi medici"/>
    <x v="1"/>
    <x v="1"/>
    <s v="P02"/>
    <s v="PROTESI OTORINOLARINGOIATRICHE"/>
    <m/>
    <s v="Si"/>
    <m/>
    <s v="Convenzione ARCA"/>
    <d v="2016-03-01T00:00:00"/>
    <x v="1"/>
    <m/>
    <n v="12000"/>
    <x v="11"/>
    <x v="15"/>
  </r>
  <r>
    <x v="1587"/>
    <x v="5"/>
    <s v="Dispositivi medici"/>
    <x v="53"/>
    <x v="53"/>
    <s v="P070401"/>
    <s v="ENDOPROTESI VASCOLARI"/>
    <m/>
    <s v="Si"/>
    <m/>
    <s v="Convenzione ARCA"/>
    <d v="2016-12-01T00:00:00"/>
    <x v="0"/>
    <m/>
    <n v="729833.18"/>
    <x v="0"/>
    <x v="0"/>
  </r>
  <r>
    <x v="1588"/>
    <x v="6"/>
    <s v="Dispositivi medici"/>
    <x v="1"/>
    <x v="1"/>
    <s v="P0701"/>
    <s v="PROTESI VASCOLARI"/>
    <m/>
    <s v="Si"/>
    <m/>
    <s v="Convenzione ARCA"/>
    <d v="2018-02-01T00:00:00"/>
    <x v="2"/>
    <m/>
    <n v="137000"/>
    <x v="11"/>
    <x v="15"/>
  </r>
  <r>
    <x v="1589"/>
    <x v="6"/>
    <s v="Dispositivi medici"/>
    <x v="1"/>
    <x v="1"/>
    <s v="P0701"/>
    <s v="PROTESI VASCOLARI"/>
    <m/>
    <s v="Si"/>
    <m/>
    <s v="Convenzione ARCA"/>
    <d v="2018-02-01T00:00:00"/>
    <x v="3"/>
    <m/>
    <n v="51000"/>
    <x v="5"/>
    <x v="5"/>
  </r>
  <r>
    <x v="1590"/>
    <x v="5"/>
    <s v="Dispositivi medici"/>
    <x v="53"/>
    <x v="53"/>
    <s v="P0701020202"/>
    <s v="PROTESI VASCOLARI BIFORCATE IN PTFE"/>
    <m/>
    <s v="Si"/>
    <m/>
    <s v="Convenzione ARCA"/>
    <d v="2016-12-01T00:00:00"/>
    <x v="0"/>
    <m/>
    <n v="63110.26"/>
    <x v="0"/>
    <x v="0"/>
  </r>
  <r>
    <x v="1591"/>
    <x v="8"/>
    <s v="Dispositivi medici"/>
    <x v="137"/>
    <x v="135"/>
    <s v="P0701"/>
    <s v="PROTESI VASCOLARI"/>
    <m/>
    <s v="Si"/>
    <m/>
    <s v="Convenzione ARCA"/>
    <d v="2016-06-01T00:00:00"/>
    <x v="2"/>
    <m/>
    <n v="113517"/>
    <x v="1"/>
    <x v="1"/>
  </r>
  <r>
    <x v="1592"/>
    <x v="6"/>
    <s v="Farmaci"/>
    <x v="301"/>
    <x v="296"/>
    <s v="N01AX63"/>
    <s v="OSSIDO NITROSO, ASSOCIAZIONI"/>
    <m/>
    <s v="No"/>
    <m/>
    <s v="Acquisto"/>
    <d v="2018-07-01T00:00:00"/>
    <x v="5"/>
    <m/>
    <n v="5000"/>
    <x v="5"/>
    <x v="5"/>
  </r>
  <r>
    <x v="1593"/>
    <x v="19"/>
    <s v="Farmaci"/>
    <x v="43"/>
    <x v="43"/>
    <s v="V10XX"/>
    <s v="RADIOFARMACEUTICI TERAPEUTICI VARI"/>
    <m/>
    <s v="No"/>
    <m/>
    <s v="Acquisto"/>
    <s v=""/>
    <x v="2"/>
    <m/>
    <n v="906808"/>
    <x v="0"/>
    <x v="0"/>
  </r>
  <r>
    <x v="1594"/>
    <x v="9"/>
    <s v="Farmaci"/>
    <x v="43"/>
    <x v="43"/>
    <s v="A01AD11"/>
    <s v="VARI"/>
    <m/>
    <s v="Si"/>
    <m/>
    <s v="Convenzione ARCA"/>
    <d v="2017-05-01T00:00:00"/>
    <x v="3"/>
    <m/>
    <n v="629778.62"/>
    <x v="0"/>
    <x v="0"/>
  </r>
  <r>
    <x v="1595"/>
    <x v="19"/>
    <s v="Farmaci"/>
    <x v="43"/>
    <x v="43"/>
    <s v="V10XX"/>
    <s v="RADIOFARMACEUTICI TERAPEUTICI VARI"/>
    <m/>
    <s v="No"/>
    <m/>
    <s v="Acquisto"/>
    <s v=""/>
    <x v="2"/>
    <m/>
    <n v="106000"/>
    <x v="0"/>
    <x v="2"/>
  </r>
  <r>
    <x v="1596"/>
    <x v="19"/>
    <s v="Farmaci"/>
    <x v="43"/>
    <x v="43"/>
    <s v="V10XX"/>
    <s v="RADIOFARMACEUTICI TERAPEUTICI VARI"/>
    <m/>
    <s v="No"/>
    <m/>
    <s v="Acquisto"/>
    <s v=""/>
    <x v="2"/>
    <m/>
    <n v="125044"/>
    <x v="0"/>
    <x v="1"/>
  </r>
  <r>
    <x v="1597"/>
    <x v="19"/>
    <s v="Farmaci"/>
    <x v="43"/>
    <x v="43"/>
    <s v="V10XX"/>
    <s v="RADIOFARMACEUTICI TERAPEUTICI VARI"/>
    <m/>
    <s v="No"/>
    <m/>
    <s v="Acquisto"/>
    <s v=""/>
    <x v="2"/>
    <m/>
    <n v="100000"/>
    <x v="0"/>
    <x v="7"/>
  </r>
  <r>
    <x v="1598"/>
    <x v="0"/>
    <s v="Dispositivi medici"/>
    <x v="60"/>
    <x v="60"/>
    <s v="W01"/>
    <s v="REAGENTI DIAGNOSTICI"/>
    <m/>
    <s v="No"/>
    <m/>
    <s v="Acquisto"/>
    <s v=""/>
    <x v="2"/>
    <m/>
    <n v="7165"/>
    <x v="2"/>
    <x v="2"/>
  </r>
  <r>
    <x v="1599"/>
    <x v="0"/>
    <s v="Dispositivi medici"/>
    <x v="60"/>
    <x v="60"/>
    <s v="W01"/>
    <s v="REAGENTI DIAGNOSTICI"/>
    <m/>
    <s v="No"/>
    <m/>
    <s v="Acquisto"/>
    <s v=""/>
    <x v="2"/>
    <m/>
    <n v="46615"/>
    <x v="2"/>
    <x v="2"/>
  </r>
  <r>
    <x v="1600"/>
    <x v="10"/>
    <s v="Forniture / servizi sanitari"/>
    <x v="302"/>
    <x v="297"/>
    <m/>
    <s v="-"/>
    <m/>
    <s v="No"/>
    <m/>
    <s v="Acquisto"/>
    <d v="2017-04-01T00:00:00"/>
    <x v="5"/>
    <m/>
    <n v="502000"/>
    <x v="7"/>
    <x v="1"/>
  </r>
  <r>
    <x v="1601"/>
    <x v="10"/>
    <s v="Forniture / servizi sanitari"/>
    <x v="302"/>
    <x v="297"/>
    <m/>
    <s v="-"/>
    <m/>
    <s v="No"/>
    <m/>
    <s v="Acquisto"/>
    <d v="2017-04-01T00:00:00"/>
    <x v="5"/>
    <m/>
    <n v="228000"/>
    <x v="7"/>
    <x v="7"/>
  </r>
  <r>
    <x v="1602"/>
    <x v="10"/>
    <s v="Forniture / servizi sanitari"/>
    <x v="302"/>
    <x v="297"/>
    <m/>
    <s v="-"/>
    <m/>
    <s v="No"/>
    <m/>
    <s v="Acquisto"/>
    <d v="2017-04-01T00:00:00"/>
    <x v="5"/>
    <m/>
    <n v="74000"/>
    <x v="7"/>
    <x v="9"/>
  </r>
  <r>
    <x v="1603"/>
    <x v="8"/>
    <s v="Dispositivi medici"/>
    <x v="133"/>
    <x v="131"/>
    <s v="H90"/>
    <s v="DISPOSITIVI DA SUTURA - VARI"/>
    <m/>
    <s v="Si"/>
    <m/>
    <s v="Convenzione ARCA"/>
    <s v=""/>
    <x v="3"/>
    <m/>
    <n v="20000"/>
    <x v="9"/>
    <x v="9"/>
  </r>
  <r>
    <x v="1604"/>
    <x v="5"/>
    <s v="Dispositivi medici"/>
    <x v="1"/>
    <x v="1"/>
    <s v="H0101"/>
    <s v="SUTURE RIASSORBIBILI"/>
    <m/>
    <s v="Si"/>
    <m/>
    <s v="Convenzione ARCA"/>
    <d v="2016-12-01T00:00:00"/>
    <x v="0"/>
    <m/>
    <n v="173416"/>
    <x v="0"/>
    <x v="0"/>
  </r>
  <r>
    <x v="1605"/>
    <x v="8"/>
    <s v="Dispositivi medici"/>
    <x v="1"/>
    <x v="1"/>
    <s v="P9002"/>
    <s v="RETI"/>
    <m/>
    <s v="Si"/>
    <m/>
    <s v="Convenzione ARCA"/>
    <s v=""/>
    <x v="2"/>
    <m/>
    <n v="120000"/>
    <x v="0"/>
    <x v="0"/>
  </r>
  <r>
    <x v="1606"/>
    <x v="5"/>
    <s v="Forniture / servizi"/>
    <x v="303"/>
    <x v="298"/>
    <m/>
    <s v="-"/>
    <m/>
    <s v="No"/>
    <m/>
    <s v="Acquisto"/>
    <s v=""/>
    <x v="2"/>
    <m/>
    <n v="25000"/>
    <x v="5"/>
    <x v="5"/>
  </r>
  <r>
    <x v="1607"/>
    <x v="4"/>
    <s v="Forniture / servizi"/>
    <x v="304"/>
    <x v="299"/>
    <m/>
    <s v="-"/>
    <m/>
    <s v="No"/>
    <m/>
    <s v="Acquisto"/>
    <s v=""/>
    <x v="0"/>
    <m/>
    <n v="25000"/>
    <x v="6"/>
    <x v="6"/>
  </r>
  <r>
    <x v="1608"/>
    <x v="0"/>
    <s v="Forniture / servizi"/>
    <x v="305"/>
    <x v="300"/>
    <m/>
    <s v="-"/>
    <m/>
    <s v="No"/>
    <m/>
    <s v="Acquisto"/>
    <s v=""/>
    <x v="0"/>
    <m/>
    <n v="200000"/>
    <x v="3"/>
    <x v="3"/>
  </r>
  <r>
    <x v="1609"/>
    <x v="5"/>
    <s v="Forniture / servizi"/>
    <x v="23"/>
    <x v="23"/>
    <m/>
    <s v="-"/>
    <m/>
    <s v="No"/>
    <m/>
    <s v="Acquisto"/>
    <s v=""/>
    <x v="0"/>
    <m/>
    <n v="7300"/>
    <x v="5"/>
    <x v="5"/>
  </r>
  <r>
    <x v="1610"/>
    <x v="0"/>
    <s v="Forniture / servizi sanitari"/>
    <x v="0"/>
    <x v="0"/>
    <m/>
    <s v="-"/>
    <m/>
    <s v="No"/>
    <m/>
    <s v="Acquisto"/>
    <s v=""/>
    <x v="0"/>
    <m/>
    <n v="1220000"/>
    <x v="0"/>
    <x v="0"/>
  </r>
  <r>
    <x v="1611"/>
    <x v="9"/>
    <s v="Forniture / servizi"/>
    <x v="306"/>
    <x v="301"/>
    <m/>
    <s v="-"/>
    <m/>
    <s v="Si"/>
    <m/>
    <s v="Convenzione ARCA"/>
    <d v="2018-06-01T00:00:00"/>
    <x v="5"/>
    <m/>
    <n v="400000"/>
    <x v="9"/>
    <x v="9"/>
  </r>
  <r>
    <x v="1612"/>
    <x v="5"/>
    <s v="Farmaci"/>
    <x v="43"/>
    <x v="43"/>
    <s v="B05AX03"/>
    <s v="BLOOD PLASMA "/>
    <m/>
    <s v="No"/>
    <m/>
    <s v="Acquisto"/>
    <d v="2016-12-01T00:00:00"/>
    <x v="4"/>
    <m/>
    <n v="21000000"/>
    <x v="6"/>
    <x v="6"/>
  </r>
  <r>
    <x v="1613"/>
    <x v="1"/>
    <s v="Forniture / servizi"/>
    <x v="306"/>
    <x v="301"/>
    <m/>
    <s v="-"/>
    <m/>
    <s v="Si"/>
    <m/>
    <s v="Convenzione ARCA"/>
    <d v="2018-11-01T00:00:00"/>
    <x v="5"/>
    <m/>
    <n v="821150"/>
    <x v="4"/>
    <x v="4"/>
  </r>
  <r>
    <x v="1614"/>
    <x v="8"/>
    <s v="Dispositivi medici"/>
    <x v="58"/>
    <x v="58"/>
    <s v="A0801"/>
    <s v="SACCHE E CONTENITORI PER NUTRIZIONE"/>
    <m/>
    <s v="Si"/>
    <m/>
    <s v="Convenzione ARCA"/>
    <s v=""/>
    <x v="3"/>
    <m/>
    <n v="40000"/>
    <x v="9"/>
    <x v="9"/>
  </r>
  <r>
    <x v="1615"/>
    <x v="0"/>
    <s v="Farmaci"/>
    <x v="58"/>
    <x v="58"/>
    <s v="R01AX10"/>
    <s v="VARI"/>
    <m/>
    <s v="Si"/>
    <m/>
    <s v="Convenzione ARCA"/>
    <d v="2017-03-01T00:00:00"/>
    <x v="1"/>
    <m/>
    <n v="133759.98000000001"/>
    <x v="0"/>
    <x v="0"/>
  </r>
  <r>
    <x v="1616"/>
    <x v="11"/>
    <s v="Dispositivi medici"/>
    <x v="58"/>
    <x v="58"/>
    <s v="A080102"/>
    <s v="SACCHE E CONTENITORI PER ALIMENTAZIONE PARENTERALE"/>
    <m/>
    <s v="Si"/>
    <m/>
    <s v="Convenzione ARCA"/>
    <d v="2018-06-01T00:00:00"/>
    <x v="2"/>
    <m/>
    <n v="224040"/>
    <x v="4"/>
    <x v="4"/>
  </r>
  <r>
    <x v="1617"/>
    <x v="16"/>
    <s v="Forniture / servizi"/>
    <x v="121"/>
    <x v="119"/>
    <m/>
    <s v="-"/>
    <m/>
    <s v="No"/>
    <m/>
    <s v="Acquisto"/>
    <s v=""/>
    <x v="2"/>
    <m/>
    <n v="10000"/>
    <x v="7"/>
    <x v="2"/>
  </r>
  <r>
    <x v="1618"/>
    <x v="16"/>
    <s v="Forniture / servizi"/>
    <x v="121"/>
    <x v="119"/>
    <m/>
    <s v="-"/>
    <m/>
    <s v="No"/>
    <m/>
    <s v="Acquisto"/>
    <s v=""/>
    <x v="2"/>
    <m/>
    <n v="30000"/>
    <x v="7"/>
    <x v="15"/>
  </r>
  <r>
    <x v="1619"/>
    <x v="16"/>
    <s v="Forniture / servizi"/>
    <x v="121"/>
    <x v="119"/>
    <m/>
    <s v="-"/>
    <m/>
    <s v="No"/>
    <m/>
    <s v="Acquisto"/>
    <s v=""/>
    <x v="2"/>
    <m/>
    <n v="20000"/>
    <x v="7"/>
    <x v="1"/>
  </r>
  <r>
    <x v="1620"/>
    <x v="16"/>
    <s v="Forniture / servizi"/>
    <x v="121"/>
    <x v="119"/>
    <m/>
    <s v="-"/>
    <m/>
    <s v="No"/>
    <m/>
    <s v="Acquisto"/>
    <s v=""/>
    <x v="2"/>
    <m/>
    <n v="30000"/>
    <x v="7"/>
    <x v="7"/>
  </r>
  <r>
    <x v="1621"/>
    <x v="16"/>
    <s v="Forniture / servizi"/>
    <x v="121"/>
    <x v="119"/>
    <m/>
    <s v="-"/>
    <m/>
    <s v="No"/>
    <m/>
    <s v="Acquisto"/>
    <s v=""/>
    <x v="2"/>
    <m/>
    <n v="12000"/>
    <x v="7"/>
    <x v="5"/>
  </r>
  <r>
    <x v="1622"/>
    <x v="25"/>
    <s v="Dispositivi medici"/>
    <x v="1"/>
    <x v="1"/>
    <s v="V90"/>
    <s v="DISPOSITIVI NON COMPRESI NELLE CLASSI PRECEDENTI - VARI"/>
    <m/>
    <s v="No"/>
    <m/>
    <s v="Acquisto"/>
    <s v=""/>
    <x v="1"/>
    <m/>
    <n v="250000"/>
    <x v="0"/>
    <x v="0"/>
  </r>
  <r>
    <x v="1623"/>
    <x v="25"/>
    <s v="Dispositivi medici"/>
    <x v="1"/>
    <x v="1"/>
    <s v="V90"/>
    <s v="DISPOSITIVI NON COMPRESI NELLE CLASSI PRECEDENTI - VARI"/>
    <m/>
    <s v="No"/>
    <m/>
    <s v="Acquisto"/>
    <s v=""/>
    <x v="1"/>
    <m/>
    <n v="10000"/>
    <x v="0"/>
    <x v="15"/>
  </r>
  <r>
    <x v="1624"/>
    <x v="25"/>
    <s v="Dispositivi medici"/>
    <x v="1"/>
    <x v="1"/>
    <s v="V90"/>
    <s v="DISPOSITIVI NON COMPRESI NELLE CLASSI PRECEDENTI - VARI"/>
    <m/>
    <s v="No"/>
    <m/>
    <s v="Acquisto"/>
    <s v=""/>
    <x v="1"/>
    <m/>
    <n v="10000"/>
    <x v="0"/>
    <x v="7"/>
  </r>
  <r>
    <x v="1625"/>
    <x v="25"/>
    <s v="Dispositivi medici"/>
    <x v="1"/>
    <x v="1"/>
    <s v="V90"/>
    <s v="DISPOSITIVI NON COMPRESI NELLE CLASSI PRECEDENTI - VARI"/>
    <m/>
    <s v="No"/>
    <m/>
    <s v="Acquisto"/>
    <s v=""/>
    <x v="1"/>
    <m/>
    <n v="100000"/>
    <x v="0"/>
    <x v="9"/>
  </r>
  <r>
    <x v="1626"/>
    <x v="25"/>
    <s v="Dispositivi medici"/>
    <x v="1"/>
    <x v="1"/>
    <s v="V90"/>
    <s v="DISPOSITIVI NON COMPRESI NELLE CLASSI PRECEDENTI - VARI"/>
    <m/>
    <s v="No"/>
    <m/>
    <s v="Acquisto"/>
    <s v=""/>
    <x v="1"/>
    <m/>
    <n v="10000"/>
    <x v="0"/>
    <x v="3"/>
  </r>
  <r>
    <x v="1627"/>
    <x v="25"/>
    <s v="Dispositivi medici"/>
    <x v="1"/>
    <x v="1"/>
    <s v="V90"/>
    <s v="DISPOSITIVI NON COMPRESI NELLE CLASSI PRECEDENTI - VARI"/>
    <m/>
    <s v="No"/>
    <m/>
    <s v="Acquisto"/>
    <s v=""/>
    <x v="1"/>
    <m/>
    <n v="10000"/>
    <x v="0"/>
    <x v="10"/>
  </r>
  <r>
    <x v="1628"/>
    <x v="25"/>
    <s v="Dispositivi medici"/>
    <x v="1"/>
    <x v="1"/>
    <s v="V90"/>
    <s v="DISPOSITIVI NON COMPRESI NELLE CLASSI PRECEDENTI - VARI"/>
    <m/>
    <s v="No"/>
    <m/>
    <s v="Acquisto"/>
    <s v=""/>
    <x v="1"/>
    <m/>
    <n v="10000"/>
    <x v="0"/>
    <x v="5"/>
  </r>
  <r>
    <x v="1629"/>
    <x v="5"/>
    <s v="Dispositivi medici"/>
    <x v="1"/>
    <x v="1"/>
    <s v="N010102"/>
    <s v="ELETTRODI PER ELETTROENCEFALOGRAFIA"/>
    <m/>
    <s v="No"/>
    <m/>
    <s v="Acquisto"/>
    <d v="2016-12-01T00:00:00"/>
    <x v="0"/>
    <m/>
    <n v="219000"/>
    <x v="0"/>
    <x v="0"/>
  </r>
  <r>
    <x v="1630"/>
    <x v="10"/>
    <s v="Dispositivi medici"/>
    <x v="161"/>
    <x v="159"/>
    <s v="C900301"/>
    <s v="SENSORI PER OSSIMETRIA"/>
    <m/>
    <s v="No"/>
    <m/>
    <s v="Acquisto"/>
    <d v="2017-02-01T00:00:00"/>
    <x v="1"/>
    <m/>
    <n v="220000"/>
    <x v="2"/>
    <x v="0"/>
  </r>
  <r>
    <x v="1631"/>
    <x v="10"/>
    <s v="Dispositivi medici"/>
    <x v="161"/>
    <x v="159"/>
    <s v="C900301"/>
    <s v="SENSORI PER OSSIMETRIA"/>
    <m/>
    <s v="No"/>
    <m/>
    <s v="Acquisto"/>
    <d v="2017-02-01T00:00:00"/>
    <x v="1"/>
    <m/>
    <n v="80000"/>
    <x v="2"/>
    <x v="2"/>
  </r>
  <r>
    <x v="1632"/>
    <x v="10"/>
    <s v="Dispositivi medici"/>
    <x v="161"/>
    <x v="159"/>
    <s v="C900301"/>
    <s v="SENSORI PER OSSIMETRIA"/>
    <m/>
    <s v="No"/>
    <m/>
    <s v="Acquisto"/>
    <d v="2017-02-01T00:00:00"/>
    <x v="1"/>
    <m/>
    <n v="90000"/>
    <x v="2"/>
    <x v="15"/>
  </r>
  <r>
    <x v="1633"/>
    <x v="10"/>
    <s v="Dispositivi medici"/>
    <x v="161"/>
    <x v="159"/>
    <s v="C900301"/>
    <s v="SENSORI PER OSSIMETRIA"/>
    <m/>
    <s v="No"/>
    <m/>
    <s v="Acquisto"/>
    <d v="2017-02-01T00:00:00"/>
    <x v="1"/>
    <m/>
    <n v="12000"/>
    <x v="2"/>
    <x v="9"/>
  </r>
  <r>
    <x v="1634"/>
    <x v="10"/>
    <s v="Dispositivi medici"/>
    <x v="161"/>
    <x v="159"/>
    <s v="C900301"/>
    <s v="SENSORI PER OSSIMETRIA"/>
    <m/>
    <s v="No"/>
    <m/>
    <s v="Acquisto"/>
    <d v="2017-02-01T00:00:00"/>
    <x v="1"/>
    <m/>
    <n v="20000"/>
    <x v="2"/>
    <x v="4"/>
  </r>
  <r>
    <x v="1635"/>
    <x v="10"/>
    <s v="Dispositivi medici"/>
    <x v="161"/>
    <x v="159"/>
    <s v="C900301"/>
    <s v="SENSORI PER OSSIMETRIA"/>
    <m/>
    <s v="No"/>
    <m/>
    <s v="Acquisto"/>
    <d v="2017-02-01T00:00:00"/>
    <x v="1"/>
    <m/>
    <n v="131500"/>
    <x v="2"/>
    <x v="5"/>
  </r>
  <r>
    <x v="1636"/>
    <x v="26"/>
    <s v="Dispositivi medici"/>
    <x v="54"/>
    <x v="54"/>
    <s v="W0101"/>
    <s v="CHIMICA CLINICA"/>
    <m/>
    <s v="No"/>
    <m/>
    <s v="Acquisto"/>
    <s v=""/>
    <x v="5"/>
    <m/>
    <n v="191000"/>
    <x v="0"/>
    <x v="0"/>
  </r>
  <r>
    <x v="1637"/>
    <x v="25"/>
    <s v="Dispositivi medici"/>
    <x v="54"/>
    <x v="54"/>
    <s v="V90"/>
    <s v="DISPOSITIVI NON COMPRESI NELLE CLASSI PRECEDENTI - VARI"/>
    <m/>
    <s v="No"/>
    <m/>
    <s v="Convenzione ARCA"/>
    <s v=""/>
    <x v="5"/>
    <m/>
    <n v="89730"/>
    <x v="0"/>
    <x v="0"/>
  </r>
  <r>
    <x v="1638"/>
    <x v="25"/>
    <s v="Dispositivi medici"/>
    <x v="54"/>
    <x v="54"/>
    <s v="V90"/>
    <s v="DISPOSITIVI NON COMPRESI NELLE CLASSI PRECEDENTI - VARI"/>
    <m/>
    <s v="No"/>
    <m/>
    <s v="Convenzione ARCA"/>
    <s v=""/>
    <x v="5"/>
    <m/>
    <n v="30000"/>
    <x v="0"/>
    <x v="9"/>
  </r>
  <r>
    <x v="1639"/>
    <x v="5"/>
    <s v="Forniture / servizi"/>
    <x v="307"/>
    <x v="302"/>
    <m/>
    <s v="-"/>
    <m/>
    <s v="Si"/>
    <m/>
    <s v="Convenzione Consip"/>
    <s v=""/>
    <x v="0"/>
    <m/>
    <n v="4500"/>
    <x v="5"/>
    <x v="5"/>
  </r>
  <r>
    <x v="1640"/>
    <x v="0"/>
    <s v="Forniture / servizi sanitari"/>
    <x v="7"/>
    <x v="7"/>
    <m/>
    <s v="-"/>
    <m/>
    <s v="No"/>
    <m/>
    <s v="Acquisto"/>
    <d v="2017-07-01T00:00:00"/>
    <x v="2"/>
    <m/>
    <n v="18950"/>
    <x v="1"/>
    <x v="1"/>
  </r>
  <r>
    <x v="1641"/>
    <x v="6"/>
    <s v="Dispositivi medici"/>
    <x v="1"/>
    <x v="1"/>
    <s v="C90"/>
    <s v="DISPOSITIVI PER APPARATO CARDIOCIRCOLATORIO - VARI"/>
    <m/>
    <s v="Si"/>
    <m/>
    <s v="Convenzione ARCA"/>
    <d v="2018-04-01T00:00:00"/>
    <x v="2"/>
    <m/>
    <n v="1590000"/>
    <x v="7"/>
    <x v="7"/>
  </r>
  <r>
    <x v="1642"/>
    <x v="23"/>
    <s v="Dispositivi medici"/>
    <x v="56"/>
    <x v="56"/>
    <s v="C030199"/>
    <s v="DISPOSITIVI PER CIRCOLAZIONE EXTRACORPOREA ED ASSISTITA - ALTRI"/>
    <m/>
    <s v="No"/>
    <m/>
    <s v="Convenzione ARCA"/>
    <s v=""/>
    <x v="2"/>
    <m/>
    <n v="4041462.18"/>
    <x v="0"/>
    <x v="0"/>
  </r>
  <r>
    <x v="1643"/>
    <x v="23"/>
    <s v="Dispositivi medici"/>
    <x v="56"/>
    <x v="56"/>
    <s v="C030199"/>
    <s v="DISPOSITIVI PER CIRCOLAZIONE EXTRACORPOREA ED ASSISTITA - ALTRI"/>
    <m/>
    <s v="No"/>
    <m/>
    <s v="Convenzione ARCA"/>
    <s v=""/>
    <x v="2"/>
    <m/>
    <n v="1257925.19"/>
    <x v="0"/>
    <x v="2"/>
  </r>
  <r>
    <x v="1644"/>
    <x v="8"/>
    <s v="Dispositivi medici"/>
    <x v="127"/>
    <x v="125"/>
    <s v="W0101"/>
    <s v="CHIMICA CLINICA"/>
    <m/>
    <s v="No"/>
    <m/>
    <s v="Acquisto"/>
    <d v="2016-03-01T00:00:00"/>
    <x v="5"/>
    <m/>
    <n v="42261.66"/>
    <x v="0"/>
    <x v="0"/>
  </r>
  <r>
    <x v="1645"/>
    <x v="5"/>
    <s v="Dispositivi medici"/>
    <x v="1"/>
    <x v="1"/>
    <s v="T030102"/>
    <s v="GUAINE COPRISTRUMENTI E APPARECCHI"/>
    <m/>
    <s v="No"/>
    <m/>
    <s v="Acquisto"/>
    <s v=""/>
    <x v="1"/>
    <m/>
    <n v="37500"/>
    <x v="11"/>
    <x v="15"/>
  </r>
  <r>
    <x v="1646"/>
    <x v="2"/>
    <s v="Dispositivi medici"/>
    <x v="122"/>
    <x v="120"/>
    <s v="W01"/>
    <s v="REAGENTI DIAGNOSTICI"/>
    <m/>
    <s v="No"/>
    <m/>
    <s v="Acquisto"/>
    <d v="2018-02-01T00:00:00"/>
    <x v="2"/>
    <m/>
    <n v="23000"/>
    <x v="9"/>
    <x v="9"/>
  </r>
  <r>
    <x v="1647"/>
    <x v="9"/>
    <s v="Dispositivi medici"/>
    <x v="206"/>
    <x v="204"/>
    <s v="W01"/>
    <s v="REAGENTI DIAGNOSTICI"/>
    <m/>
    <s v="No"/>
    <m/>
    <s v="Acquisto"/>
    <d v="2017-10-01T00:00:00"/>
    <x v="5"/>
    <m/>
    <n v="25000"/>
    <x v="4"/>
    <x v="4"/>
  </r>
  <r>
    <x v="1648"/>
    <x v="10"/>
    <s v="Dispositivi medici"/>
    <x v="122"/>
    <x v="120"/>
    <s v="W01"/>
    <s v="REAGENTI DIAGNOSTICI"/>
    <m/>
    <s v="No"/>
    <m/>
    <s v="Acquisto"/>
    <d v="2016-12-01T00:00:00"/>
    <x v="0"/>
    <m/>
    <n v="10000"/>
    <x v="4"/>
    <x v="7"/>
  </r>
  <r>
    <x v="1649"/>
    <x v="10"/>
    <s v="Dispositivi medici"/>
    <x v="122"/>
    <x v="120"/>
    <s v="W01"/>
    <s v="REAGENTI DIAGNOSTICI"/>
    <m/>
    <s v="No"/>
    <m/>
    <s v="Acquisto"/>
    <d v="2016-12-01T00:00:00"/>
    <x v="0"/>
    <m/>
    <n v="455000"/>
    <x v="4"/>
    <x v="4"/>
  </r>
  <r>
    <x v="1650"/>
    <x v="5"/>
    <s v="Forniture / servizi sanitari"/>
    <x v="283"/>
    <x v="279"/>
    <m/>
    <s v="-"/>
    <m/>
    <s v="No"/>
    <m/>
    <s v="Noleggio"/>
    <d v="2017-05-01T00:00:00"/>
    <x v="2"/>
    <m/>
    <n v="98800"/>
    <x v="1"/>
    <x v="1"/>
  </r>
  <r>
    <x v="1651"/>
    <x v="24"/>
    <s v="Forniture / servizi sanitari"/>
    <x v="308"/>
    <x v="303"/>
    <m/>
    <s v="-"/>
    <m/>
    <s v="No"/>
    <m/>
    <s v="Noleggio"/>
    <d v="2016-03-01T00:00:00"/>
    <x v="7"/>
    <m/>
    <n v="107142"/>
    <x v="1"/>
    <x v="1"/>
  </r>
  <r>
    <x v="1652"/>
    <x v="5"/>
    <s v="Forniture / servizi sanitari"/>
    <x v="118"/>
    <x v="117"/>
    <m/>
    <s v="-"/>
    <m/>
    <s v="No"/>
    <m/>
    <s v="Noleggio"/>
    <s v=""/>
    <x v="4"/>
    <m/>
    <n v="230000"/>
    <x v="6"/>
    <x v="6"/>
  </r>
  <r>
    <x v="1653"/>
    <x v="10"/>
    <s v="Dispositivi medici"/>
    <x v="56"/>
    <x v="56"/>
    <s v="V05"/>
    <s v="KIT PER PROCEDURE CLINICHE NON ALTRIMENTI CLASSIFICATI"/>
    <m/>
    <s v="No"/>
    <m/>
    <s v="Convenzione ARCA"/>
    <s v=""/>
    <x v="2"/>
    <m/>
    <n v="1237932.33"/>
    <x v="0"/>
    <x v="0"/>
  </r>
  <r>
    <x v="1654"/>
    <x v="10"/>
    <s v="Dispositivi medici"/>
    <x v="56"/>
    <x v="56"/>
    <s v="V05"/>
    <s v="KIT PER PROCEDURE CLINICHE NON ALTRIMENTI CLASSIFICATI"/>
    <m/>
    <s v="No"/>
    <m/>
    <s v="Convenzione ARCA"/>
    <s v=""/>
    <x v="2"/>
    <m/>
    <n v="1717688.81"/>
    <x v="0"/>
    <x v="22"/>
  </r>
  <r>
    <x v="1655"/>
    <x v="10"/>
    <s v="Dispositivi medici"/>
    <x v="56"/>
    <x v="56"/>
    <s v="V05"/>
    <s v="KIT PER PROCEDURE CLINICHE NON ALTRIMENTI CLASSIFICATI"/>
    <m/>
    <s v="No"/>
    <m/>
    <s v="Convenzione ARCA"/>
    <s v=""/>
    <x v="2"/>
    <m/>
    <n v="450000"/>
    <x v="0"/>
    <x v="10"/>
  </r>
  <r>
    <x v="1656"/>
    <x v="9"/>
    <s v="Dispositivi medici"/>
    <x v="56"/>
    <x v="56"/>
    <s v="V05"/>
    <s v="KIT PER PROCEDURE CLINICHE NON ALTRIMENTI CLASSIFICATI"/>
    <m/>
    <s v="Si"/>
    <m/>
    <s v="Convenzione ARCA"/>
    <d v="2017-09-01T00:00:00"/>
    <x v="2"/>
    <m/>
    <n v="450000"/>
    <x v="10"/>
    <x v="10"/>
  </r>
  <r>
    <x v="1657"/>
    <x v="9"/>
    <s v="Dispositivi medici"/>
    <x v="122"/>
    <x v="120"/>
    <s v="W01"/>
    <s v="REAGENTI DIAGNOSTICI"/>
    <m/>
    <s v="Si"/>
    <m/>
    <s v="Noleggio"/>
    <d v="2016-12-01T00:00:00"/>
    <x v="5"/>
    <m/>
    <n v="142000"/>
    <x v="11"/>
    <x v="15"/>
  </r>
  <r>
    <x v="1658"/>
    <x v="7"/>
    <s v="Dispositivi medici"/>
    <x v="56"/>
    <x v="56"/>
    <s v="C0301"/>
    <s v="DISPOSITIVI PER CIRCOLAZIONE EXTRACORPOREA ED ASSISTITA"/>
    <m/>
    <s v="Si"/>
    <m/>
    <s v="Convenzione ARCA"/>
    <d v="2016-02-01T00:00:00"/>
    <x v="2"/>
    <m/>
    <n v="1223450.6399999999"/>
    <x v="0"/>
    <x v="0"/>
  </r>
  <r>
    <x v="1659"/>
    <x v="3"/>
    <s v="Forniture / servizi sanitari"/>
    <x v="115"/>
    <x v="114"/>
    <m/>
    <s v="-"/>
    <m/>
    <s v="No"/>
    <m/>
    <s v="Noleggio"/>
    <d v="2016-04-01T00:00:00"/>
    <x v="0"/>
    <m/>
    <n v="49920"/>
    <x v="1"/>
    <x v="1"/>
  </r>
  <r>
    <x v="1660"/>
    <x v="13"/>
    <s v="Dispositivi medici"/>
    <x v="265"/>
    <x v="262"/>
    <s v="C019004"/>
    <s v="SISTEMI DI MONITORAGGIO CARDIOVASCOLARE"/>
    <m/>
    <s v="No"/>
    <m/>
    <s v="Acquisto"/>
    <s v=""/>
    <x v="2"/>
    <m/>
    <n v="21000"/>
    <x v="9"/>
    <x v="0"/>
  </r>
  <r>
    <x v="1661"/>
    <x v="13"/>
    <s v="Dispositivi medici"/>
    <x v="265"/>
    <x v="262"/>
    <s v="C019004"/>
    <s v="SISTEMI DI MONITORAGGIO CARDIOVASCOLARE"/>
    <m/>
    <s v="No"/>
    <m/>
    <s v="Acquisto"/>
    <s v=""/>
    <x v="2"/>
    <m/>
    <n v="6000"/>
    <x v="9"/>
    <x v="7"/>
  </r>
  <r>
    <x v="1662"/>
    <x v="13"/>
    <s v="Dispositivi medici"/>
    <x v="265"/>
    <x v="262"/>
    <s v="C019004"/>
    <s v="SISTEMI DI MONITORAGGIO CARDIOVASCOLARE"/>
    <m/>
    <s v="No"/>
    <m/>
    <s v="Acquisto"/>
    <s v=""/>
    <x v="2"/>
    <m/>
    <n v="25000"/>
    <x v="9"/>
    <x v="9"/>
  </r>
  <r>
    <x v="1663"/>
    <x v="6"/>
    <s v="Forniture / servizi"/>
    <x v="106"/>
    <x v="105"/>
    <m/>
    <s v="-"/>
    <m/>
    <s v="No"/>
    <m/>
    <s v="Acquisto"/>
    <d v="2018-08-01T00:00:00"/>
    <x v="2"/>
    <m/>
    <n v="175000"/>
    <x v="8"/>
    <x v="8"/>
  </r>
  <r>
    <x v="1664"/>
    <x v="5"/>
    <s v="Forniture / servizi"/>
    <x v="106"/>
    <x v="105"/>
    <m/>
    <s v="-"/>
    <m/>
    <s v="Si"/>
    <m/>
    <s v="Convenzione ARCA"/>
    <d v="2017-02-01T00:00:00"/>
    <x v="2"/>
    <m/>
    <n v="110145"/>
    <x v="12"/>
    <x v="11"/>
  </r>
  <r>
    <x v="1665"/>
    <x v="6"/>
    <s v="Forniture / servizi"/>
    <x v="80"/>
    <x v="80"/>
    <m/>
    <s v="-"/>
    <m/>
    <s v="No"/>
    <m/>
    <s v="Acquisto"/>
    <d v="2018-08-01T00:00:00"/>
    <x v="2"/>
    <m/>
    <n v="1891000"/>
    <x v="7"/>
    <x v="7"/>
  </r>
  <r>
    <x v="1666"/>
    <x v="0"/>
    <s v="Forniture / servizi"/>
    <x v="166"/>
    <x v="164"/>
    <m/>
    <s v="-"/>
    <m/>
    <s v="No"/>
    <m/>
    <s v="Acquisto"/>
    <s v=""/>
    <x v="3"/>
    <m/>
    <n v="70000"/>
    <x v="5"/>
    <x v="5"/>
  </r>
  <r>
    <x v="1667"/>
    <x v="6"/>
    <s v="Forniture / servizi"/>
    <x v="166"/>
    <x v="164"/>
    <m/>
    <s v="-"/>
    <m/>
    <s v="No"/>
    <m/>
    <s v="Acquisto"/>
    <s v=""/>
    <x v="0"/>
    <m/>
    <n v="192600"/>
    <x v="5"/>
    <x v="5"/>
  </r>
  <r>
    <x v="1668"/>
    <x v="0"/>
    <s v="Forniture / servizi"/>
    <x v="166"/>
    <x v="164"/>
    <m/>
    <s v="-"/>
    <m/>
    <s v="No"/>
    <m/>
    <s v="Acquisto"/>
    <s v=""/>
    <x v="3"/>
    <m/>
    <n v="20000"/>
    <x v="5"/>
    <x v="5"/>
  </r>
  <r>
    <x v="1669"/>
    <x v="5"/>
    <s v="Forniture / servizi"/>
    <x v="106"/>
    <x v="105"/>
    <m/>
    <s v="-"/>
    <m/>
    <s v="Si"/>
    <m/>
    <s v="Convenzione ARCA"/>
    <d v="2016-12-01T00:00:00"/>
    <x v="2"/>
    <m/>
    <n v="167000"/>
    <x v="11"/>
    <x v="15"/>
  </r>
  <r>
    <x v="1670"/>
    <x v="5"/>
    <s v="Forniture / servizi"/>
    <x v="33"/>
    <x v="33"/>
    <m/>
    <s v="-"/>
    <m/>
    <s v="No"/>
    <m/>
    <s v="Acquisto"/>
    <s v=""/>
    <x v="2"/>
    <m/>
    <n v="75500"/>
    <x v="5"/>
    <x v="5"/>
  </r>
  <r>
    <x v="1671"/>
    <x v="5"/>
    <s v="Forniture / servizi"/>
    <x v="75"/>
    <x v="75"/>
    <m/>
    <s v="-"/>
    <m/>
    <s v="No"/>
    <m/>
    <s v="Acquisto"/>
    <s v=""/>
    <x v="2"/>
    <m/>
    <n v="92800"/>
    <x v="5"/>
    <x v="5"/>
  </r>
  <r>
    <x v="1672"/>
    <x v="5"/>
    <s v="Forniture / servizi"/>
    <x v="75"/>
    <x v="75"/>
    <m/>
    <s v="-"/>
    <m/>
    <s v="No"/>
    <m/>
    <s v="Acquisto"/>
    <s v=""/>
    <x v="2"/>
    <m/>
    <n v="40800"/>
    <x v="5"/>
    <x v="5"/>
  </r>
  <r>
    <x v="1673"/>
    <x v="0"/>
    <s v="Forniture / servizi"/>
    <x v="7"/>
    <x v="7"/>
    <m/>
    <s v="-"/>
    <m/>
    <s v="No"/>
    <m/>
    <s v="Acquisto"/>
    <d v="2017-10-01T00:00:00"/>
    <x v="1"/>
    <m/>
    <n v="970000"/>
    <x v="12"/>
    <x v="11"/>
  </r>
  <r>
    <x v="1674"/>
    <x v="6"/>
    <s v="Forniture / servizi"/>
    <x v="166"/>
    <x v="164"/>
    <m/>
    <s v="-"/>
    <m/>
    <s v="No"/>
    <m/>
    <s v="Acquisto"/>
    <s v=""/>
    <x v="0"/>
    <m/>
    <n v="934000"/>
    <x v="5"/>
    <x v="5"/>
  </r>
  <r>
    <x v="1675"/>
    <x v="0"/>
    <s v="Forniture / servizi"/>
    <x v="309"/>
    <x v="304"/>
    <m/>
    <s v="-"/>
    <m/>
    <s v="Si"/>
    <m/>
    <s v="Convenzione ARCA"/>
    <d v="2017-01-01T00:00:00"/>
    <x v="2"/>
    <m/>
    <n v="638000"/>
    <x v="9"/>
    <x v="9"/>
  </r>
  <r>
    <x v="1676"/>
    <x v="1"/>
    <s v="Forniture / servizi"/>
    <x v="101"/>
    <x v="12"/>
    <m/>
    <s v="-"/>
    <m/>
    <s v="No"/>
    <m/>
    <s v="Acquisto"/>
    <d v="2016-12-01T00:00:00"/>
    <x v="2"/>
    <m/>
    <n v="86680.41"/>
    <x v="0"/>
    <x v="0"/>
  </r>
  <r>
    <x v="1677"/>
    <x v="7"/>
    <s v="Forniture / servizi sanitari"/>
    <x v="295"/>
    <x v="290"/>
    <m/>
    <s v="-"/>
    <m/>
    <s v="No"/>
    <m/>
    <s v="Acquisto"/>
    <s v=""/>
    <x v="2"/>
    <m/>
    <n v="2130658.2400000002"/>
    <x v="2"/>
    <x v="2"/>
  </r>
  <r>
    <x v="1678"/>
    <x v="7"/>
    <s v="Forniture / servizi sanitari"/>
    <x v="80"/>
    <x v="80"/>
    <m/>
    <s v="-"/>
    <m/>
    <s v="No"/>
    <m/>
    <s v="Acquisto"/>
    <d v="2016-10-01T00:00:00"/>
    <x v="2"/>
    <m/>
    <n v="68833"/>
    <x v="1"/>
    <x v="1"/>
  </r>
  <r>
    <x v="1679"/>
    <x v="11"/>
    <s v="Forniture / servizi"/>
    <x v="7"/>
    <x v="7"/>
    <m/>
    <s v="-"/>
    <m/>
    <s v="Si"/>
    <m/>
    <s v="Convenzione ARCA"/>
    <d v="2018-01-01T00:00:00"/>
    <x v="3"/>
    <m/>
    <n v="317000"/>
    <x v="3"/>
    <x v="3"/>
  </r>
  <r>
    <x v="1680"/>
    <x v="5"/>
    <s v="Forniture / servizi"/>
    <x v="310"/>
    <x v="305"/>
    <m/>
    <s v="-"/>
    <m/>
    <s v="No"/>
    <m/>
    <s v="Acquisto"/>
    <d v="2015-04-01T00:00:00"/>
    <x v="2"/>
    <m/>
    <n v="521000"/>
    <x v="6"/>
    <x v="6"/>
  </r>
  <r>
    <x v="1681"/>
    <x v="27"/>
    <s v="Forniture / servizi"/>
    <x v="311"/>
    <x v="306"/>
    <m/>
    <s v="-"/>
    <m/>
    <s v="No"/>
    <m/>
    <s v="Acquisto"/>
    <s v=""/>
    <x v="2"/>
    <m/>
    <n v="727000"/>
    <x v="0"/>
    <x v="0"/>
  </r>
  <r>
    <x v="1682"/>
    <x v="27"/>
    <s v="Forniture / servizi"/>
    <x v="311"/>
    <x v="306"/>
    <m/>
    <s v="-"/>
    <m/>
    <s v="No"/>
    <m/>
    <s v="Acquisto"/>
    <s v=""/>
    <x v="2"/>
    <m/>
    <n v="75000"/>
    <x v="0"/>
    <x v="2"/>
  </r>
  <r>
    <x v="1683"/>
    <x v="14"/>
    <s v="Forniture / servizi"/>
    <x v="311"/>
    <x v="306"/>
    <m/>
    <s v="-"/>
    <m/>
    <s v="No"/>
    <m/>
    <s v="Acquisto"/>
    <d v="2018-04-01T00:00:00"/>
    <x v="5"/>
    <m/>
    <n v="67631.149999999994"/>
    <x v="1"/>
    <x v="0"/>
  </r>
  <r>
    <x v="1684"/>
    <x v="14"/>
    <s v="Forniture / servizi"/>
    <x v="311"/>
    <x v="306"/>
    <m/>
    <s v="-"/>
    <m/>
    <s v="No"/>
    <m/>
    <s v="Acquisto"/>
    <d v="2018-04-01T00:00:00"/>
    <x v="5"/>
    <m/>
    <n v="169170.99"/>
    <x v="1"/>
    <x v="1"/>
  </r>
  <r>
    <x v="1685"/>
    <x v="14"/>
    <s v="Forniture / servizi"/>
    <x v="311"/>
    <x v="306"/>
    <m/>
    <s v="-"/>
    <m/>
    <s v="No"/>
    <m/>
    <s v="Acquisto"/>
    <d v="2018-04-01T00:00:00"/>
    <x v="5"/>
    <m/>
    <n v="100000"/>
    <x v="1"/>
    <x v="10"/>
  </r>
  <r>
    <x v="1686"/>
    <x v="14"/>
    <s v="Forniture / servizi"/>
    <x v="311"/>
    <x v="306"/>
    <m/>
    <s v="-"/>
    <m/>
    <s v="No"/>
    <m/>
    <s v="Acquisto"/>
    <d v="2018-04-01T00:00:00"/>
    <x v="5"/>
    <m/>
    <n v="150000"/>
    <x v="1"/>
    <x v="5"/>
  </r>
  <r>
    <x v="1687"/>
    <x v="0"/>
    <s v="Forniture / servizi"/>
    <x v="7"/>
    <x v="7"/>
    <m/>
    <s v="-"/>
    <m/>
    <s v="No"/>
    <m/>
    <s v="Acquisto"/>
    <s v=""/>
    <x v="0"/>
    <m/>
    <n v="83000"/>
    <x v="5"/>
    <x v="5"/>
  </r>
  <r>
    <x v="1688"/>
    <x v="2"/>
    <s v="Forniture / servizi"/>
    <x v="106"/>
    <x v="105"/>
    <m/>
    <s v="-"/>
    <m/>
    <s v="No"/>
    <m/>
    <s v="Acquisto"/>
    <d v="2017-12-01T00:00:00"/>
    <x v="2"/>
    <m/>
    <n v="85000"/>
    <x v="7"/>
    <x v="7"/>
  </r>
  <r>
    <x v="1689"/>
    <x v="5"/>
    <s v="Forniture / servizi"/>
    <x v="74"/>
    <x v="74"/>
    <m/>
    <s v="-"/>
    <m/>
    <s v="No"/>
    <m/>
    <s v="Acquisto"/>
    <d v="2016-12-01T00:00:00"/>
    <x v="3"/>
    <m/>
    <n v="231800"/>
    <x v="7"/>
    <x v="7"/>
  </r>
  <r>
    <x v="1690"/>
    <x v="9"/>
    <s v="Forniture / servizi"/>
    <x v="7"/>
    <x v="7"/>
    <m/>
    <s v="-"/>
    <m/>
    <s v="No"/>
    <m/>
    <s v="Acquisto"/>
    <d v="2017-08-01T00:00:00"/>
    <x v="2"/>
    <m/>
    <n v="40000"/>
    <x v="3"/>
    <x v="3"/>
  </r>
  <r>
    <x v="1691"/>
    <x v="9"/>
    <s v="Forniture / servizi"/>
    <x v="312"/>
    <x v="307"/>
    <m/>
    <s v="-"/>
    <m/>
    <s v="No"/>
    <m/>
    <s v="Acquisto"/>
    <d v="2017-11-01T00:00:00"/>
    <x v="2"/>
    <m/>
    <n v="2274319.83"/>
    <x v="1"/>
    <x v="1"/>
  </r>
  <r>
    <x v="1692"/>
    <x v="4"/>
    <s v="Forniture / servizi"/>
    <x v="106"/>
    <x v="105"/>
    <m/>
    <s v="-"/>
    <m/>
    <s v="Si"/>
    <m/>
    <s v="Convenzione ARCA"/>
    <d v="2018-09-01T00:00:00"/>
    <x v="2"/>
    <m/>
    <n v="0"/>
    <x v="3"/>
    <x v="3"/>
  </r>
  <r>
    <x v="1693"/>
    <x v="4"/>
    <s v="Forniture / servizi"/>
    <x v="235"/>
    <x v="233"/>
    <m/>
    <s v="-"/>
    <m/>
    <s v="No"/>
    <m/>
    <s v="Acquisto"/>
    <d v="2018-08-01T00:00:00"/>
    <x v="2"/>
    <m/>
    <n v="30000"/>
    <x v="7"/>
    <x v="7"/>
  </r>
  <r>
    <x v="1694"/>
    <x v="5"/>
    <s v="Forniture / servizi"/>
    <x v="106"/>
    <x v="105"/>
    <m/>
    <s v="-"/>
    <m/>
    <s v="No"/>
    <m/>
    <s v="Acquisto"/>
    <d v="2016-12-01T00:00:00"/>
    <x v="3"/>
    <m/>
    <n v="14100"/>
    <x v="10"/>
    <x v="10"/>
  </r>
  <r>
    <x v="1695"/>
    <x v="9"/>
    <s v="Forniture / servizi"/>
    <x v="71"/>
    <x v="71"/>
    <m/>
    <s v="-"/>
    <m/>
    <s v="No"/>
    <m/>
    <s v="Acquisto"/>
    <d v="2017-12-01T00:00:00"/>
    <x v="2"/>
    <m/>
    <n v="197640"/>
    <x v="7"/>
    <x v="7"/>
  </r>
  <r>
    <x v="1696"/>
    <x v="5"/>
    <s v="Forniture / servizi"/>
    <x v="74"/>
    <x v="74"/>
    <m/>
    <s v="-"/>
    <m/>
    <s v="No"/>
    <m/>
    <s v="Acquisto"/>
    <d v="2016-12-01T00:00:00"/>
    <x v="3"/>
    <m/>
    <n v="206180"/>
    <x v="7"/>
    <x v="7"/>
  </r>
  <r>
    <x v="1697"/>
    <x v="5"/>
    <s v="Forniture / servizi"/>
    <x v="74"/>
    <x v="74"/>
    <m/>
    <s v="-"/>
    <m/>
    <s v="No"/>
    <m/>
    <s v="Acquisto"/>
    <d v="2016-12-01T00:00:00"/>
    <x v="0"/>
    <m/>
    <n v="176900"/>
    <x v="7"/>
    <x v="7"/>
  </r>
  <r>
    <x v="1698"/>
    <x v="5"/>
    <s v="Forniture / servizi"/>
    <x v="74"/>
    <x v="74"/>
    <m/>
    <s v="-"/>
    <m/>
    <s v="No"/>
    <m/>
    <s v="Acquisto"/>
    <d v="2016-12-01T00:00:00"/>
    <x v="3"/>
    <m/>
    <n v="85400"/>
    <x v="7"/>
    <x v="7"/>
  </r>
  <r>
    <x v="1699"/>
    <x v="5"/>
    <s v="Forniture / servizi"/>
    <x v="48"/>
    <x v="48"/>
    <m/>
    <s v="-"/>
    <m/>
    <s v="No"/>
    <m/>
    <s v="Acquisto"/>
    <d v="2016-12-01T00:00:00"/>
    <x v="0"/>
    <m/>
    <n v="48800"/>
    <x v="7"/>
    <x v="7"/>
  </r>
  <r>
    <x v="1700"/>
    <x v="5"/>
    <s v="Forniture / servizi"/>
    <x v="74"/>
    <x v="74"/>
    <m/>
    <s v="-"/>
    <m/>
    <s v="No"/>
    <m/>
    <s v="Acquisto"/>
    <d v="2016-09-01T00:00:00"/>
    <x v="3"/>
    <m/>
    <n v="36600"/>
    <x v="7"/>
    <x v="7"/>
  </r>
  <r>
    <x v="1701"/>
    <x v="5"/>
    <s v="Forniture / servizi"/>
    <x v="74"/>
    <x v="74"/>
    <m/>
    <s v="-"/>
    <m/>
    <s v="No"/>
    <m/>
    <s v="Acquisto"/>
    <d v="2016-12-01T00:00:00"/>
    <x v="3"/>
    <m/>
    <n v="158600"/>
    <x v="7"/>
    <x v="7"/>
  </r>
  <r>
    <x v="1702"/>
    <x v="10"/>
    <s v="Forniture / servizi"/>
    <x v="312"/>
    <x v="307"/>
    <m/>
    <s v="-"/>
    <m/>
    <s v="No"/>
    <m/>
    <s v="Acquisto"/>
    <d v="2017-02-01T00:00:00"/>
    <x v="2"/>
    <m/>
    <n v="85170"/>
    <x v="8"/>
    <x v="1"/>
  </r>
  <r>
    <x v="1703"/>
    <x v="10"/>
    <s v="Forniture / servizi"/>
    <x v="312"/>
    <x v="307"/>
    <m/>
    <s v="-"/>
    <m/>
    <s v="No"/>
    <m/>
    <s v="Acquisto"/>
    <d v="2017-02-01T00:00:00"/>
    <x v="2"/>
    <m/>
    <n v="100000"/>
    <x v="8"/>
    <x v="9"/>
  </r>
  <r>
    <x v="1704"/>
    <x v="10"/>
    <s v="Forniture / servizi"/>
    <x v="312"/>
    <x v="307"/>
    <m/>
    <s v="-"/>
    <m/>
    <s v="No"/>
    <m/>
    <s v="Acquisto"/>
    <d v="2017-02-01T00:00:00"/>
    <x v="2"/>
    <m/>
    <n v="50000"/>
    <x v="8"/>
    <x v="8"/>
  </r>
  <r>
    <x v="1705"/>
    <x v="5"/>
    <s v="Forniture / servizi sanitari"/>
    <x v="7"/>
    <x v="7"/>
    <m/>
    <s v="-"/>
    <m/>
    <s v="No"/>
    <m/>
    <s v="Acquisto"/>
    <d v="2016-03-01T00:00:00"/>
    <x v="1"/>
    <m/>
    <n v="800000"/>
    <x v="8"/>
    <x v="8"/>
  </r>
  <r>
    <x v="1706"/>
    <x v="5"/>
    <s v="Forniture / servizi"/>
    <x v="166"/>
    <x v="164"/>
    <m/>
    <s v="-"/>
    <m/>
    <s v="No"/>
    <m/>
    <s v="Acquisto"/>
    <s v=""/>
    <x v="2"/>
    <m/>
    <n v="92800"/>
    <x v="5"/>
    <x v="5"/>
  </r>
  <r>
    <x v="1707"/>
    <x v="10"/>
    <s v="Forniture / servizi"/>
    <x v="106"/>
    <x v="105"/>
    <m/>
    <s v="-"/>
    <m/>
    <s v="No"/>
    <m/>
    <s v="Acquisto"/>
    <d v="2016-10-01T00:00:00"/>
    <x v="2"/>
    <m/>
    <n v="1"/>
    <x v="11"/>
    <x v="15"/>
  </r>
  <r>
    <x v="1708"/>
    <x v="10"/>
    <s v="Forniture / servizi sanitari"/>
    <x v="106"/>
    <x v="105"/>
    <m/>
    <s v="-"/>
    <m/>
    <s v="No"/>
    <m/>
    <s v="Acquisto"/>
    <d v="2016-12-01T00:00:00"/>
    <x v="5"/>
    <m/>
    <n v="250903"/>
    <x v="7"/>
    <x v="7"/>
  </r>
  <r>
    <x v="1709"/>
    <x v="10"/>
    <s v="Forniture / servizi"/>
    <x v="106"/>
    <x v="105"/>
    <m/>
    <s v="-"/>
    <m/>
    <s v="No"/>
    <m/>
    <s v="Acquisto"/>
    <d v="2016-10-01T00:00:00"/>
    <x v="2"/>
    <m/>
    <n v="1"/>
    <x v="11"/>
    <x v="4"/>
  </r>
  <r>
    <x v="1710"/>
    <x v="10"/>
    <s v="Forniture / servizi sanitari"/>
    <x v="106"/>
    <x v="105"/>
    <m/>
    <s v="-"/>
    <m/>
    <s v="No"/>
    <m/>
    <s v="Acquisto"/>
    <d v="2016-12-01T00:00:00"/>
    <x v="5"/>
    <m/>
    <n v="250000"/>
    <x v="7"/>
    <x v="13"/>
  </r>
  <r>
    <x v="1711"/>
    <x v="7"/>
    <s v="Forniture / servizi"/>
    <x v="313"/>
    <x v="308"/>
    <m/>
    <s v="-"/>
    <m/>
    <s v="No"/>
    <m/>
    <s v="Acquisto"/>
    <d v="2016-11-01T00:00:00"/>
    <x v="1"/>
    <m/>
    <n v="224000"/>
    <x v="2"/>
    <x v="2"/>
  </r>
  <r>
    <x v="1712"/>
    <x v="9"/>
    <s v="Forniture / servizi"/>
    <x v="213"/>
    <x v="211"/>
    <m/>
    <s v="-"/>
    <m/>
    <s v="No"/>
    <m/>
    <s v="Acquisto"/>
    <d v="2017-11-01T00:00:00"/>
    <x v="3"/>
    <m/>
    <n v="54500"/>
    <x v="10"/>
    <x v="10"/>
  </r>
  <r>
    <x v="1713"/>
    <x v="0"/>
    <s v="Forniture / servizi"/>
    <x v="101"/>
    <x v="12"/>
    <m/>
    <s v="-"/>
    <m/>
    <s v="No"/>
    <m/>
    <s v="Acquisto"/>
    <d v="2016-12-01T00:00:00"/>
    <x v="2"/>
    <m/>
    <n v="65297.29"/>
    <x v="0"/>
    <x v="0"/>
  </r>
  <r>
    <x v="1714"/>
    <x v="15"/>
    <s v="Forniture / servizi"/>
    <x v="101"/>
    <x v="12"/>
    <m/>
    <s v="-"/>
    <m/>
    <s v="No"/>
    <m/>
    <s v="Acquisto"/>
    <s v=""/>
    <x v="1"/>
    <m/>
    <n v="112468.37"/>
    <x v="0"/>
    <x v="0"/>
  </r>
  <r>
    <x v="1715"/>
    <x v="15"/>
    <s v="Forniture / servizi"/>
    <x v="101"/>
    <x v="12"/>
    <m/>
    <s v="-"/>
    <m/>
    <s v="No"/>
    <m/>
    <s v="Acquisto"/>
    <s v=""/>
    <x v="1"/>
    <m/>
    <n v="27000"/>
    <x v="0"/>
    <x v="9"/>
  </r>
  <r>
    <x v="1716"/>
    <x v="0"/>
    <s v="Forniture / servizi"/>
    <x v="264"/>
    <x v="261"/>
    <m/>
    <s v="-"/>
    <m/>
    <s v="No"/>
    <m/>
    <s v="Acquisto"/>
    <d v="2016-12-01T00:00:00"/>
    <x v="1"/>
    <m/>
    <n v="244000"/>
    <x v="0"/>
    <x v="0"/>
  </r>
  <r>
    <x v="1717"/>
    <x v="0"/>
    <s v="Forniture / servizi"/>
    <x v="102"/>
    <x v="101"/>
    <m/>
    <s v="-"/>
    <m/>
    <s v="No"/>
    <m/>
    <s v="Acquisto"/>
    <d v="2017-05-01T00:00:00"/>
    <x v="2"/>
    <m/>
    <n v="141000"/>
    <x v="7"/>
    <x v="7"/>
  </r>
  <r>
    <x v="1718"/>
    <x v="15"/>
    <s v="Forniture / servizi"/>
    <x v="314"/>
    <x v="309"/>
    <m/>
    <s v="-"/>
    <m/>
    <s v="No"/>
    <m/>
    <s v="Acquisto"/>
    <s v=""/>
    <x v="2"/>
    <m/>
    <n v="149279.20000000001"/>
    <x v="0"/>
    <x v="0"/>
  </r>
  <r>
    <x v="1719"/>
    <x v="15"/>
    <s v="Forniture / servizi"/>
    <x v="314"/>
    <x v="309"/>
    <m/>
    <s v="-"/>
    <m/>
    <s v="No"/>
    <m/>
    <s v="Acquisto"/>
    <s v=""/>
    <x v="2"/>
    <m/>
    <n v="10000"/>
    <x v="0"/>
    <x v="9"/>
  </r>
  <r>
    <x v="1720"/>
    <x v="9"/>
    <s v="Forniture / servizi sanitari"/>
    <x v="96"/>
    <x v="96"/>
    <m/>
    <s v="-"/>
    <m/>
    <s v="No"/>
    <m/>
    <s v="Acquisto"/>
    <d v="2017-02-01T00:00:00"/>
    <x v="2"/>
    <m/>
    <n v="39571.31"/>
    <x v="0"/>
    <x v="0"/>
  </r>
  <r>
    <x v="1721"/>
    <x v="11"/>
    <s v="Forniture / servizi"/>
    <x v="106"/>
    <x v="105"/>
    <m/>
    <s v="-"/>
    <m/>
    <s v="No"/>
    <m/>
    <s v="Acquisto"/>
    <d v="2017-12-01T00:00:00"/>
    <x v="5"/>
    <m/>
    <n v="192000"/>
    <x v="7"/>
    <x v="7"/>
  </r>
  <r>
    <x v="1722"/>
    <x v="5"/>
    <s v="Forniture / servizi"/>
    <x v="106"/>
    <x v="105"/>
    <m/>
    <s v="-"/>
    <m/>
    <s v="Si"/>
    <m/>
    <s v="Convenzione ARCA"/>
    <d v="2016-12-01T00:00:00"/>
    <x v="2"/>
    <m/>
    <n v="170000"/>
    <x v="9"/>
    <x v="9"/>
  </r>
  <r>
    <x v="1723"/>
    <x v="8"/>
    <s v="Forniture / servizi"/>
    <x v="106"/>
    <x v="105"/>
    <m/>
    <s v="-"/>
    <m/>
    <s v="No"/>
    <m/>
    <s v="Acquisto"/>
    <d v="2016-10-01T00:00:00"/>
    <x v="2"/>
    <m/>
    <n v="1500000"/>
    <x v="8"/>
    <x v="8"/>
  </r>
  <r>
    <x v="1724"/>
    <x v="7"/>
    <s v="Forniture / servizi"/>
    <x v="106"/>
    <x v="105"/>
    <m/>
    <s v="-"/>
    <m/>
    <s v="No"/>
    <m/>
    <s v="Acquisto"/>
    <d v="2016-12-01T00:00:00"/>
    <x v="3"/>
    <m/>
    <n v="13000"/>
    <x v="9"/>
    <x v="9"/>
  </r>
  <r>
    <x v="1725"/>
    <x v="11"/>
    <s v="Forniture / servizi"/>
    <x v="106"/>
    <x v="105"/>
    <m/>
    <s v="-"/>
    <m/>
    <s v="No"/>
    <m/>
    <s v="Acquisto"/>
    <d v="2018-05-01T00:00:00"/>
    <x v="2"/>
    <m/>
    <n v="2507000"/>
    <x v="7"/>
    <x v="7"/>
  </r>
  <r>
    <x v="1726"/>
    <x v="8"/>
    <s v="Forniture / servizi"/>
    <x v="106"/>
    <x v="105"/>
    <m/>
    <s v="-"/>
    <m/>
    <s v="Si"/>
    <m/>
    <s v="Convenzione ARCA"/>
    <d v="2016-12-01T00:00:00"/>
    <x v="3"/>
    <m/>
    <n v="5234000"/>
    <x v="9"/>
    <x v="9"/>
  </r>
  <r>
    <x v="1727"/>
    <x v="5"/>
    <s v="Forniture / servizi"/>
    <x v="106"/>
    <x v="105"/>
    <m/>
    <s v="-"/>
    <m/>
    <s v="No"/>
    <m/>
    <s v="Acquisto"/>
    <d v="2016-12-01T00:00:00"/>
    <x v="5"/>
    <m/>
    <n v="45000"/>
    <x v="9"/>
    <x v="9"/>
  </r>
  <r>
    <x v="1728"/>
    <x v="0"/>
    <s v="Forniture / servizi"/>
    <x v="119"/>
    <x v="118"/>
    <m/>
    <s v="-"/>
    <m/>
    <s v="No"/>
    <m/>
    <s v="Acquisto"/>
    <d v="2017-06-01T00:00:00"/>
    <x v="3"/>
    <m/>
    <n v="32000"/>
    <x v="7"/>
    <x v="7"/>
  </r>
  <r>
    <x v="1729"/>
    <x v="6"/>
    <s v="Forniture / servizi"/>
    <x v="119"/>
    <x v="118"/>
    <m/>
    <s v="-"/>
    <m/>
    <s v="Si"/>
    <m/>
    <s v="Acquisto"/>
    <d v="2018-04-01T00:00:00"/>
    <x v="3"/>
    <m/>
    <n v="35000"/>
    <x v="8"/>
    <x v="8"/>
  </r>
  <r>
    <x v="1730"/>
    <x v="11"/>
    <s v="Dispositivi medici"/>
    <x v="315"/>
    <x v="310"/>
    <s v="Z119002"/>
    <s v="DOSIMETRI"/>
    <m/>
    <s v="No"/>
    <m/>
    <s v="Acquisto"/>
    <d v="2017-12-01T00:00:00"/>
    <x v="2"/>
    <m/>
    <n v="16500"/>
    <x v="11"/>
    <x v="15"/>
  </r>
  <r>
    <x v="1731"/>
    <x v="5"/>
    <s v="Forniture / servizi sanitari"/>
    <x v="316"/>
    <x v="311"/>
    <m/>
    <s v="-"/>
    <m/>
    <s v="No"/>
    <m/>
    <s v="Acquisto"/>
    <d v="2017-01-01T00:00:00"/>
    <x v="5"/>
    <m/>
    <n v="2000000"/>
    <x v="5"/>
    <x v="5"/>
  </r>
  <r>
    <x v="1732"/>
    <x v="10"/>
    <s v="Forniture / servizi"/>
    <x v="7"/>
    <x v="7"/>
    <m/>
    <s v="-"/>
    <m/>
    <s v="No"/>
    <m/>
    <s v="Acquisto"/>
    <s v=""/>
    <x v="1"/>
    <m/>
    <n v="300000"/>
    <x v="9"/>
    <x v="0"/>
  </r>
  <r>
    <x v="1733"/>
    <x v="10"/>
    <s v="Forniture / servizi"/>
    <x v="7"/>
    <x v="7"/>
    <m/>
    <s v="-"/>
    <m/>
    <s v="No"/>
    <m/>
    <s v="Acquisto"/>
    <s v=""/>
    <x v="1"/>
    <m/>
    <n v="214000"/>
    <x v="9"/>
    <x v="2"/>
  </r>
  <r>
    <x v="1734"/>
    <x v="10"/>
    <s v="Forniture / servizi"/>
    <x v="7"/>
    <x v="7"/>
    <m/>
    <s v="-"/>
    <m/>
    <s v="No"/>
    <m/>
    <s v="Acquisto"/>
    <s v=""/>
    <x v="1"/>
    <m/>
    <n v="150000"/>
    <x v="9"/>
    <x v="11"/>
  </r>
  <r>
    <x v="1735"/>
    <x v="10"/>
    <s v="Forniture / servizi"/>
    <x v="7"/>
    <x v="7"/>
    <m/>
    <s v="-"/>
    <m/>
    <s v="No"/>
    <m/>
    <s v="Acquisto"/>
    <s v=""/>
    <x v="1"/>
    <m/>
    <n v="375000"/>
    <x v="9"/>
    <x v="9"/>
  </r>
  <r>
    <x v="1736"/>
    <x v="1"/>
    <s v="Forniture / servizi"/>
    <x v="42"/>
    <x v="42"/>
    <m/>
    <s v="-"/>
    <m/>
    <s v="Si"/>
    <m/>
    <s v="Convenzione Consip"/>
    <d v="2018-12-01T00:00:00"/>
    <x v="3"/>
    <m/>
    <n v="100000"/>
    <x v="3"/>
    <x v="3"/>
  </r>
  <r>
    <x v="1737"/>
    <x v="0"/>
    <s v="Forniture / servizi"/>
    <x v="23"/>
    <x v="23"/>
    <m/>
    <s v="-"/>
    <m/>
    <s v="Si"/>
    <m/>
    <s v="Convenzione Consip"/>
    <d v="2017-04-01T00:00:00"/>
    <x v="3"/>
    <m/>
    <n v="100000"/>
    <x v="3"/>
    <x v="3"/>
  </r>
  <r>
    <x v="1738"/>
    <x v="24"/>
    <s v="Forniture / servizi"/>
    <x v="7"/>
    <x v="7"/>
    <m/>
    <s v="-"/>
    <m/>
    <s v="No"/>
    <m/>
    <s v="Acquisto"/>
    <s v=""/>
    <x v="6"/>
    <m/>
    <n v="100000"/>
    <x v="5"/>
    <x v="5"/>
  </r>
  <r>
    <x v="1739"/>
    <x v="9"/>
    <s v="Forniture / servizi"/>
    <x v="317"/>
    <x v="312"/>
    <m/>
    <s v="-"/>
    <m/>
    <s v="No"/>
    <m/>
    <s v="Acquisto"/>
    <s v=""/>
    <x v="2"/>
    <m/>
    <n v="83000"/>
    <x v="10"/>
    <x v="10"/>
  </r>
  <r>
    <x v="1740"/>
    <x v="5"/>
    <s v="Forniture / servizi"/>
    <x v="51"/>
    <x v="51"/>
    <m/>
    <s v="-"/>
    <m/>
    <s v="No"/>
    <m/>
    <s v="Acquisto"/>
    <d v="2017-02-01T00:00:00"/>
    <x v="0"/>
    <m/>
    <n v="88442.31"/>
    <x v="0"/>
    <x v="0"/>
  </r>
  <r>
    <x v="1741"/>
    <x v="13"/>
    <s v="Forniture / servizi"/>
    <x v="318"/>
    <x v="313"/>
    <m/>
    <s v="-"/>
    <m/>
    <s v="No"/>
    <m/>
    <s v="Acquisto"/>
    <d v="2017-08-01T00:00:00"/>
    <x v="2"/>
    <m/>
    <n v="70000"/>
    <x v="7"/>
    <x v="7"/>
  </r>
  <r>
    <x v="1742"/>
    <x v="13"/>
    <s v="Forniture / servizi"/>
    <x v="318"/>
    <x v="313"/>
    <m/>
    <s v="-"/>
    <m/>
    <s v="No"/>
    <m/>
    <s v="Acquisto"/>
    <d v="2017-08-01T00:00:00"/>
    <x v="2"/>
    <m/>
    <n v="26000"/>
    <x v="7"/>
    <x v="9"/>
  </r>
  <r>
    <x v="1743"/>
    <x v="0"/>
    <s v="Forniture / servizi"/>
    <x v="48"/>
    <x v="48"/>
    <m/>
    <s v="-"/>
    <m/>
    <s v="Si"/>
    <m/>
    <s v="Convenzione ARCA"/>
    <d v="2017-09-01T00:00:00"/>
    <x v="5"/>
    <m/>
    <n v="540000"/>
    <x v="9"/>
    <x v="9"/>
  </r>
  <r>
    <x v="1744"/>
    <x v="0"/>
    <s v="Forniture / servizi"/>
    <x v="7"/>
    <x v="7"/>
    <m/>
    <s v="-"/>
    <m/>
    <s v="No"/>
    <m/>
    <s v="Acquisto"/>
    <d v="2016-03-01T00:00:00"/>
    <x v="3"/>
    <m/>
    <n v="1600000"/>
    <x v="8"/>
    <x v="8"/>
  </r>
  <r>
    <x v="1745"/>
    <x v="4"/>
    <s v="Forniture / servizi"/>
    <x v="239"/>
    <x v="237"/>
    <m/>
    <s v="-"/>
    <m/>
    <s v="Si"/>
    <m/>
    <s v="Convenzione ARCA"/>
    <d v="2018-12-01T00:00:00"/>
    <x v="4"/>
    <m/>
    <n v="994000"/>
    <x v="12"/>
    <x v="11"/>
  </r>
  <r>
    <x v="1746"/>
    <x v="7"/>
    <s v="Forniture / servizi"/>
    <x v="239"/>
    <x v="237"/>
    <m/>
    <s v="-"/>
    <m/>
    <s v="Si"/>
    <m/>
    <s v="Convenzione ARCA"/>
    <d v="2017-01-01T00:00:00"/>
    <x v="5"/>
    <m/>
    <n v="1858940"/>
    <x v="7"/>
    <x v="7"/>
  </r>
  <r>
    <x v="1747"/>
    <x v="2"/>
    <s v="Forniture / servizi"/>
    <x v="239"/>
    <x v="237"/>
    <m/>
    <s v="-"/>
    <m/>
    <s v="Si"/>
    <m/>
    <s v="Convenzione ARCA"/>
    <d v="2018-01-01T00:00:00"/>
    <x v="2"/>
    <m/>
    <n v="253000"/>
    <x v="7"/>
    <x v="7"/>
  </r>
  <r>
    <x v="1748"/>
    <x v="9"/>
    <s v="Forniture / servizi sanitari"/>
    <x v="319"/>
    <x v="314"/>
    <m/>
    <s v="-"/>
    <m/>
    <s v="No"/>
    <m/>
    <s v="Noleggio"/>
    <d v="2016-04-01T00:00:00"/>
    <x v="1"/>
    <m/>
    <n v="213994.15"/>
    <x v="0"/>
    <x v="0"/>
  </r>
  <r>
    <x v="1749"/>
    <x v="11"/>
    <s v="Forniture / servizi"/>
    <x v="7"/>
    <x v="7"/>
    <m/>
    <s v="-"/>
    <m/>
    <s v="No"/>
    <m/>
    <s v="Acquisto"/>
    <d v="2018-04-01T00:00:00"/>
    <x v="2"/>
    <m/>
    <n v="9000"/>
    <x v="9"/>
    <x v="9"/>
  </r>
  <r>
    <x v="1750"/>
    <x v="18"/>
    <s v="Forniture / servizi"/>
    <x v="320"/>
    <x v="315"/>
    <m/>
    <s v="-"/>
    <m/>
    <s v="No"/>
    <m/>
    <s v="Acquisto"/>
    <s v=""/>
    <x v="2"/>
    <m/>
    <n v="10000"/>
    <x v="9"/>
    <x v="0"/>
  </r>
  <r>
    <x v="1751"/>
    <x v="18"/>
    <s v="Forniture / servizi"/>
    <x v="320"/>
    <x v="315"/>
    <m/>
    <s v="-"/>
    <m/>
    <s v="No"/>
    <m/>
    <s v="Acquisto"/>
    <s v=""/>
    <x v="2"/>
    <m/>
    <n v="82672"/>
    <x v="9"/>
    <x v="2"/>
  </r>
  <r>
    <x v="1752"/>
    <x v="18"/>
    <s v="Forniture / servizi"/>
    <x v="320"/>
    <x v="315"/>
    <m/>
    <s v="-"/>
    <m/>
    <s v="No"/>
    <m/>
    <s v="Acquisto"/>
    <s v=""/>
    <x v="2"/>
    <m/>
    <n v="104000"/>
    <x v="9"/>
    <x v="7"/>
  </r>
  <r>
    <x v="1753"/>
    <x v="18"/>
    <s v="Forniture / servizi"/>
    <x v="320"/>
    <x v="315"/>
    <m/>
    <s v="-"/>
    <m/>
    <s v="No"/>
    <m/>
    <s v="Acquisto"/>
    <s v=""/>
    <x v="2"/>
    <m/>
    <n v="37000"/>
    <x v="9"/>
    <x v="9"/>
  </r>
  <r>
    <x v="1754"/>
    <x v="18"/>
    <s v="Forniture / servizi"/>
    <x v="320"/>
    <x v="315"/>
    <m/>
    <s v="-"/>
    <m/>
    <s v="No"/>
    <m/>
    <s v="Acquisto"/>
    <s v=""/>
    <x v="2"/>
    <m/>
    <n v="36500"/>
    <x v="9"/>
    <x v="5"/>
  </r>
  <r>
    <x v="1755"/>
    <x v="0"/>
    <s v="Forniture / servizi"/>
    <x v="7"/>
    <x v="7"/>
    <m/>
    <s v="-"/>
    <m/>
    <s v="No"/>
    <m/>
    <s v="Acquisto"/>
    <s v=""/>
    <x v="3"/>
    <m/>
    <n v="100000"/>
    <x v="5"/>
    <x v="5"/>
  </r>
  <r>
    <x v="1756"/>
    <x v="11"/>
    <s v="Forniture / servizi"/>
    <x v="321"/>
    <x v="316"/>
    <m/>
    <s v="-"/>
    <m/>
    <s v="No"/>
    <m/>
    <s v="Acquisto"/>
    <s v=""/>
    <x v="3"/>
    <m/>
    <n v="55870"/>
    <x v="0"/>
    <x v="0"/>
  </r>
  <r>
    <x v="1757"/>
    <x v="4"/>
    <s v="Forniture / servizi"/>
    <x v="322"/>
    <x v="317"/>
    <m/>
    <s v="-"/>
    <m/>
    <s v="No"/>
    <m/>
    <s v="Acquisto"/>
    <d v="2018-09-01T00:00:00"/>
    <x v="3"/>
    <m/>
    <n v="151300"/>
    <x v="4"/>
    <x v="4"/>
  </r>
  <r>
    <x v="1758"/>
    <x v="10"/>
    <s v="Forniture / servizi"/>
    <x v="323"/>
    <x v="318"/>
    <m/>
    <s v="-"/>
    <m/>
    <s v="No"/>
    <m/>
    <s v="Acquisto"/>
    <s v=""/>
    <x v="2"/>
    <m/>
    <n v="40000"/>
    <x v="9"/>
    <x v="1"/>
  </r>
  <r>
    <x v="1759"/>
    <x v="10"/>
    <s v="Forniture / servizi"/>
    <x v="323"/>
    <x v="318"/>
    <m/>
    <s v="-"/>
    <m/>
    <s v="No"/>
    <m/>
    <s v="Acquisto"/>
    <s v=""/>
    <x v="2"/>
    <m/>
    <n v="35000"/>
    <x v="9"/>
    <x v="9"/>
  </r>
  <r>
    <x v="1760"/>
    <x v="5"/>
    <s v="Forniture / servizi"/>
    <x v="324"/>
    <x v="319"/>
    <m/>
    <s v="-"/>
    <m/>
    <s v="No"/>
    <m/>
    <s v="Acquisto"/>
    <d v="2016-12-01T00:00:00"/>
    <x v="3"/>
    <m/>
    <n v="6500"/>
    <x v="4"/>
    <x v="4"/>
  </r>
  <r>
    <x v="1761"/>
    <x v="5"/>
    <s v="Forniture / servizi"/>
    <x v="248"/>
    <x v="246"/>
    <m/>
    <s v="-"/>
    <m/>
    <s v="No"/>
    <m/>
    <s v="Acquisto"/>
    <d v="2016-09-01T00:00:00"/>
    <x v="2"/>
    <m/>
    <n v="60000"/>
    <x v="10"/>
    <x v="10"/>
  </r>
  <r>
    <x v="1762"/>
    <x v="6"/>
    <s v="Forniture / servizi"/>
    <x v="322"/>
    <x v="317"/>
    <m/>
    <s v="-"/>
    <m/>
    <s v="No"/>
    <m/>
    <s v="Acquisto"/>
    <d v="2018-06-01T00:00:00"/>
    <x v="3"/>
    <m/>
    <n v="140000"/>
    <x v="4"/>
    <x v="4"/>
  </r>
  <r>
    <x v="1763"/>
    <x v="0"/>
    <s v="Forniture / servizi"/>
    <x v="253"/>
    <x v="250"/>
    <m/>
    <s v="-"/>
    <m/>
    <s v="No"/>
    <m/>
    <s v="Acquisto"/>
    <d v="2017-07-01T00:00:00"/>
    <x v="3"/>
    <m/>
    <n v="45000"/>
    <x v="4"/>
    <x v="4"/>
  </r>
  <r>
    <x v="1764"/>
    <x v="5"/>
    <s v="Forniture / servizi"/>
    <x v="47"/>
    <x v="47"/>
    <m/>
    <s v="-"/>
    <m/>
    <s v="Si"/>
    <m/>
    <s v="Convenzione Consip"/>
    <d v="2017-02-01T00:00:00"/>
    <x v="2"/>
    <m/>
    <n v="290000"/>
    <x v="9"/>
    <x v="9"/>
  </r>
  <r>
    <x v="1765"/>
    <x v="6"/>
    <s v="Forniture / servizi"/>
    <x v="257"/>
    <x v="254"/>
    <m/>
    <s v="-"/>
    <m/>
    <s v="No"/>
    <m/>
    <s v="Acquisto"/>
    <d v="2018-06-01T00:00:00"/>
    <x v="2"/>
    <m/>
    <n v="90500"/>
    <x v="7"/>
    <x v="7"/>
  </r>
  <r>
    <x v="1766"/>
    <x v="2"/>
    <s v="Forniture / servizi"/>
    <x v="263"/>
    <x v="260"/>
    <m/>
    <s v="-"/>
    <m/>
    <s v="No"/>
    <m/>
    <s v="Acquisto"/>
    <d v="2018-03-01T00:00:00"/>
    <x v="2"/>
    <m/>
    <n v="95000"/>
    <x v="9"/>
    <x v="9"/>
  </r>
  <r>
    <x v="1767"/>
    <x v="5"/>
    <s v="Forniture / servizi"/>
    <x v="263"/>
    <x v="260"/>
    <m/>
    <s v="-"/>
    <m/>
    <s v="No"/>
    <m/>
    <s v="Acquisto"/>
    <d v="2016-12-01T00:00:00"/>
    <x v="2"/>
    <m/>
    <n v="65000"/>
    <x v="9"/>
    <x v="9"/>
  </r>
  <r>
    <x v="1768"/>
    <x v="5"/>
    <s v="Forniture / servizi"/>
    <x v="74"/>
    <x v="74"/>
    <m/>
    <s v="-"/>
    <m/>
    <s v="No"/>
    <m/>
    <s v="Acquisto"/>
    <d v="2016-12-01T00:00:00"/>
    <x v="0"/>
    <m/>
    <n v="109800"/>
    <x v="7"/>
    <x v="7"/>
  </r>
  <r>
    <x v="1769"/>
    <x v="5"/>
    <s v="Forniture / servizi"/>
    <x v="7"/>
    <x v="7"/>
    <m/>
    <s v="-"/>
    <m/>
    <s v="No"/>
    <m/>
    <s v="Acquisto"/>
    <d v="2016-12-01T00:00:00"/>
    <x v="3"/>
    <m/>
    <n v="15000"/>
    <x v="8"/>
    <x v="8"/>
  </r>
  <r>
    <x v="1770"/>
    <x v="5"/>
    <s v="Forniture / servizi"/>
    <x v="7"/>
    <x v="7"/>
    <m/>
    <s v="-"/>
    <m/>
    <s v="No"/>
    <m/>
    <s v="Acquisto"/>
    <d v="2017-03-01T00:00:00"/>
    <x v="2"/>
    <m/>
    <n v="356000"/>
    <x v="11"/>
    <x v="15"/>
  </r>
  <r>
    <x v="1771"/>
    <x v="8"/>
    <s v="Forniture / servizi sanitari"/>
    <x v="7"/>
    <x v="7"/>
    <m/>
    <s v="-"/>
    <m/>
    <s v="No"/>
    <m/>
    <s v="Acquisto"/>
    <d v="2016-11-01T00:00:00"/>
    <x v="3"/>
    <m/>
    <n v="40000"/>
    <x v="3"/>
    <x v="3"/>
  </r>
  <r>
    <x v="1772"/>
    <x v="5"/>
    <s v="Forniture / servizi"/>
    <x v="7"/>
    <x v="7"/>
    <m/>
    <s v="-"/>
    <m/>
    <s v="Si"/>
    <m/>
    <s v="Convenzione ARCA"/>
    <d v="2016-09-01T00:00:00"/>
    <x v="5"/>
    <m/>
    <n v="350000"/>
    <x v="11"/>
    <x v="15"/>
  </r>
  <r>
    <x v="1773"/>
    <x v="7"/>
    <s v="Forniture / servizi"/>
    <x v="52"/>
    <x v="52"/>
    <m/>
    <s v="-"/>
    <m/>
    <s v="No"/>
    <m/>
    <s v="Acquisto"/>
    <d v="2016-09-01T00:00:00"/>
    <x v="0"/>
    <m/>
    <n v="40000"/>
    <x v="8"/>
    <x v="8"/>
  </r>
  <r>
    <x v="1774"/>
    <x v="10"/>
    <s v="Forniture / servizi"/>
    <x v="325"/>
    <x v="320"/>
    <m/>
    <s v="-"/>
    <m/>
    <s v="No"/>
    <m/>
    <s v="Acquisto"/>
    <s v=""/>
    <x v="1"/>
    <m/>
    <n v="39955"/>
    <x v="9"/>
    <x v="0"/>
  </r>
  <r>
    <x v="1775"/>
    <x v="10"/>
    <s v="Forniture / servizi"/>
    <x v="325"/>
    <x v="320"/>
    <m/>
    <s v="-"/>
    <m/>
    <s v="No"/>
    <m/>
    <s v="Acquisto"/>
    <s v=""/>
    <x v="1"/>
    <m/>
    <n v="15000"/>
    <x v="9"/>
    <x v="1"/>
  </r>
  <r>
    <x v="1776"/>
    <x v="10"/>
    <s v="Forniture / servizi"/>
    <x v="325"/>
    <x v="320"/>
    <m/>
    <s v="-"/>
    <m/>
    <s v="No"/>
    <m/>
    <s v="Acquisto"/>
    <s v=""/>
    <x v="1"/>
    <m/>
    <n v="18460"/>
    <x v="9"/>
    <x v="7"/>
  </r>
  <r>
    <x v="1777"/>
    <x v="10"/>
    <s v="Forniture / servizi"/>
    <x v="325"/>
    <x v="320"/>
    <m/>
    <s v="-"/>
    <m/>
    <s v="No"/>
    <m/>
    <s v="Acquisto"/>
    <s v=""/>
    <x v="1"/>
    <m/>
    <n v="31150"/>
    <x v="9"/>
    <x v="9"/>
  </r>
  <r>
    <x v="1778"/>
    <x v="10"/>
    <s v="Forniture / servizi"/>
    <x v="325"/>
    <x v="320"/>
    <m/>
    <s v="-"/>
    <m/>
    <s v="No"/>
    <m/>
    <s v="Acquisto"/>
    <s v=""/>
    <x v="1"/>
    <m/>
    <n v="18755"/>
    <x v="9"/>
    <x v="4"/>
  </r>
  <r>
    <x v="1779"/>
    <x v="10"/>
    <s v="Forniture / servizi"/>
    <x v="325"/>
    <x v="320"/>
    <m/>
    <s v="-"/>
    <m/>
    <s v="No"/>
    <m/>
    <s v="Acquisto"/>
    <s v=""/>
    <x v="1"/>
    <m/>
    <n v="28590"/>
    <x v="9"/>
    <x v="3"/>
  </r>
  <r>
    <x v="1780"/>
    <x v="10"/>
    <s v="Forniture / servizi"/>
    <x v="325"/>
    <x v="320"/>
    <m/>
    <s v="-"/>
    <m/>
    <s v="No"/>
    <m/>
    <s v="Acquisto"/>
    <s v=""/>
    <x v="1"/>
    <m/>
    <n v="49565"/>
    <x v="9"/>
    <x v="10"/>
  </r>
  <r>
    <x v="1781"/>
    <x v="0"/>
    <s v="Forniture / servizi"/>
    <x v="48"/>
    <x v="48"/>
    <m/>
    <s v="-"/>
    <m/>
    <s v="Si"/>
    <m/>
    <s v="Convenzione ARCA"/>
    <d v="2017-09-01T00:00:00"/>
    <x v="5"/>
    <m/>
    <n v="460000"/>
    <x v="9"/>
    <x v="9"/>
  </r>
  <r>
    <x v="1782"/>
    <x v="0"/>
    <s v="Forniture / servizi"/>
    <x v="41"/>
    <x v="41"/>
    <m/>
    <s v="-"/>
    <m/>
    <s v="Si"/>
    <m/>
    <s v="Convenzione ARCA"/>
    <d v="2017-10-01T00:00:00"/>
    <x v="1"/>
    <m/>
    <n v="1313000"/>
    <x v="12"/>
    <x v="11"/>
  </r>
  <r>
    <x v="1783"/>
    <x v="2"/>
    <s v="Forniture / servizi"/>
    <x v="41"/>
    <x v="41"/>
    <m/>
    <s v="-"/>
    <m/>
    <s v="Si"/>
    <m/>
    <s v="Convenzione ARCA"/>
    <d v="2018-01-01T00:00:00"/>
    <x v="5"/>
    <m/>
    <n v="3555510"/>
    <x v="1"/>
    <x v="1"/>
  </r>
  <r>
    <x v="1784"/>
    <x v="9"/>
    <s v="Forniture / servizi"/>
    <x v="41"/>
    <x v="41"/>
    <m/>
    <s v="-"/>
    <m/>
    <s v="Si"/>
    <m/>
    <s v="Convenzione ARCA"/>
    <d v="2017-12-01T00:00:00"/>
    <x v="5"/>
    <m/>
    <n v="2800000"/>
    <x v="7"/>
    <x v="7"/>
  </r>
  <r>
    <x v="1785"/>
    <x v="0"/>
    <s v="Forniture / servizi"/>
    <x v="326"/>
    <x v="321"/>
    <m/>
    <s v="-"/>
    <m/>
    <s v="No"/>
    <m/>
    <s v="Acquisto"/>
    <d v="2017-06-01T00:00:00"/>
    <x v="5"/>
    <m/>
    <n v="60000"/>
    <x v="5"/>
    <x v="5"/>
  </r>
  <r>
    <x v="1786"/>
    <x v="12"/>
    <s v="Forniture / servizi"/>
    <x v="327"/>
    <x v="322"/>
    <m/>
    <s v="-"/>
    <m/>
    <s v="Si"/>
    <m/>
    <s v="Convenzione ARCA"/>
    <d v="2019-05-01T00:00:00"/>
    <x v="4"/>
    <m/>
    <n v="2300000"/>
    <x v="4"/>
    <x v="4"/>
  </r>
  <r>
    <x v="1787"/>
    <x v="9"/>
    <s v="Forniture / servizi"/>
    <x v="328"/>
    <x v="323"/>
    <m/>
    <s v="-"/>
    <m/>
    <s v="Si"/>
    <m/>
    <s v="Convenzione ARCA"/>
    <d v="2018-04-01T00:00:00"/>
    <x v="2"/>
    <m/>
    <n v="88352"/>
    <x v="10"/>
    <x v="10"/>
  </r>
  <r>
    <x v="1788"/>
    <x v="11"/>
    <s v="Forniture / servizi sanitari"/>
    <x v="306"/>
    <x v="301"/>
    <m/>
    <s v="-"/>
    <m/>
    <s v="Si"/>
    <m/>
    <s v="Convenzione ARCA"/>
    <d v="2017-10-01T00:00:00"/>
    <x v="3"/>
    <m/>
    <n v="850000"/>
    <x v="5"/>
    <x v="5"/>
  </r>
  <r>
    <x v="1789"/>
    <x v="0"/>
    <s v="Forniture / servizi"/>
    <x v="329"/>
    <x v="324"/>
    <m/>
    <s v="-"/>
    <m/>
    <s v="Si"/>
    <m/>
    <s v="Convenzione ARCA"/>
    <s v=""/>
    <x v="5"/>
    <m/>
    <n v="440000"/>
    <x v="10"/>
    <x v="10"/>
  </r>
  <r>
    <x v="1790"/>
    <x v="0"/>
    <s v="Concessioni"/>
    <x v="330"/>
    <x v="325"/>
    <m/>
    <s v="-"/>
    <m/>
    <s v="No"/>
    <m/>
    <s v="Acquisto"/>
    <d v="2016-02-01T00:00:00"/>
    <x v="1"/>
    <m/>
    <n v="310000"/>
    <x v="4"/>
    <x v="4"/>
  </r>
  <r>
    <x v="1791"/>
    <x v="5"/>
    <s v="Forniture / servizi"/>
    <x v="331"/>
    <x v="326"/>
    <m/>
    <s v="-"/>
    <m/>
    <s v="No"/>
    <m/>
    <s v="Acquisto"/>
    <s v=""/>
    <x v="5"/>
    <m/>
    <n v="837980.76"/>
    <x v="0"/>
    <x v="0"/>
  </r>
  <r>
    <x v="1792"/>
    <x v="12"/>
    <s v="Forniture / servizi"/>
    <x v="96"/>
    <x v="96"/>
    <m/>
    <s v="-"/>
    <m/>
    <s v="No"/>
    <m/>
    <s v="Acquisto"/>
    <s v=""/>
    <x v="2"/>
    <m/>
    <n v="14400"/>
    <x v="7"/>
    <x v="7"/>
  </r>
  <r>
    <x v="1793"/>
    <x v="4"/>
    <s v="Forniture / servizi"/>
    <x v="313"/>
    <x v="308"/>
    <m/>
    <s v="-"/>
    <m/>
    <s v="Si"/>
    <m/>
    <s v="Convenzione ARCA"/>
    <d v="2018-12-01T00:00:00"/>
    <x v="1"/>
    <m/>
    <n v="545000"/>
    <x v="12"/>
    <x v="11"/>
  </r>
  <r>
    <x v="1794"/>
    <x v="6"/>
    <s v="Forniture / servizi"/>
    <x v="86"/>
    <x v="86"/>
    <m/>
    <s v="-"/>
    <m/>
    <s v="No"/>
    <m/>
    <s v="Acquisto"/>
    <d v="2018-03-01T00:00:00"/>
    <x v="3"/>
    <m/>
    <n v="392000"/>
    <x v="5"/>
    <x v="5"/>
  </r>
  <r>
    <x v="1795"/>
    <x v="4"/>
    <s v="Forniture / servizi"/>
    <x v="51"/>
    <x v="51"/>
    <m/>
    <s v="-"/>
    <m/>
    <s v="Si"/>
    <m/>
    <s v="Convenzione ARCA"/>
    <d v="2019-01-01T00:00:00"/>
    <x v="2"/>
    <m/>
    <n v="1307000"/>
    <x v="7"/>
    <x v="7"/>
  </r>
  <r>
    <x v="1796"/>
    <x v="2"/>
    <s v="Forniture / servizi"/>
    <x v="313"/>
    <x v="308"/>
    <m/>
    <s v="-"/>
    <m/>
    <s v="Si"/>
    <m/>
    <s v="Convenzione ARCA"/>
    <d v="2018-03-01T00:00:00"/>
    <x v="5"/>
    <m/>
    <n v="2720000"/>
    <x v="11"/>
    <x v="15"/>
  </r>
  <r>
    <x v="1797"/>
    <x v="9"/>
    <s v="Forniture / servizi"/>
    <x v="7"/>
    <x v="7"/>
    <m/>
    <s v="-"/>
    <m/>
    <s v="Si"/>
    <m/>
    <s v="Convenzione ARCA"/>
    <s v=""/>
    <x v="1"/>
    <m/>
    <n v="90000"/>
    <x v="9"/>
    <x v="9"/>
  </r>
  <r>
    <x v="1798"/>
    <x v="5"/>
    <s v="Forniture / servizi"/>
    <x v="332"/>
    <x v="327"/>
    <m/>
    <s v="-"/>
    <m/>
    <s v="No"/>
    <m/>
    <s v="Acquisto"/>
    <s v=""/>
    <x v="3"/>
    <m/>
    <n v="55870"/>
    <x v="0"/>
    <x v="0"/>
  </r>
  <r>
    <x v="1799"/>
    <x v="5"/>
    <s v="Forniture / servizi"/>
    <x v="332"/>
    <x v="327"/>
    <m/>
    <s v="-"/>
    <m/>
    <s v="No"/>
    <m/>
    <s v="Acquisto"/>
    <d v="2016-03-01T00:00:00"/>
    <x v="2"/>
    <m/>
    <n v="50000"/>
    <x v="8"/>
    <x v="8"/>
  </r>
  <r>
    <x v="1800"/>
    <x v="0"/>
    <s v="Forniture / servizi"/>
    <x v="33"/>
    <x v="33"/>
    <m/>
    <s v="-"/>
    <m/>
    <s v="No"/>
    <m/>
    <s v="Acquisto"/>
    <s v=""/>
    <x v="3"/>
    <m/>
    <n v="20000"/>
    <x v="5"/>
    <x v="5"/>
  </r>
  <r>
    <x v="1801"/>
    <x v="9"/>
    <s v="Forniture / servizi"/>
    <x v="333"/>
    <x v="328"/>
    <m/>
    <s v="-"/>
    <m/>
    <s v="No"/>
    <m/>
    <s v="Acquisto"/>
    <s v=""/>
    <x v="2"/>
    <m/>
    <n v="57000"/>
    <x v="7"/>
    <x v="7"/>
  </r>
  <r>
    <x v="1802"/>
    <x v="6"/>
    <s v="Forniture / servizi"/>
    <x v="7"/>
    <x v="7"/>
    <m/>
    <s v="-"/>
    <m/>
    <s v="No"/>
    <m/>
    <s v="Acquisto"/>
    <d v="2018-06-01T00:00:00"/>
    <x v="2"/>
    <m/>
    <n v="5400"/>
    <x v="7"/>
    <x v="7"/>
  </r>
  <r>
    <x v="1803"/>
    <x v="0"/>
    <s v="Forniture / servizi sanitari"/>
    <x v="7"/>
    <x v="7"/>
    <m/>
    <s v="-"/>
    <m/>
    <s v="No"/>
    <m/>
    <s v="Acquisto"/>
    <d v="2016-06-01T00:00:00"/>
    <x v="2"/>
    <m/>
    <n v="20000"/>
    <x v="9"/>
    <x v="9"/>
  </r>
  <r>
    <x v="1804"/>
    <x v="0"/>
    <s v="Forniture / servizi"/>
    <x v="7"/>
    <x v="7"/>
    <m/>
    <s v="-"/>
    <m/>
    <s v="No"/>
    <m/>
    <s v="Acquisto"/>
    <d v="2017-06-01T00:00:00"/>
    <x v="0"/>
    <m/>
    <n v="38000"/>
    <x v="6"/>
    <x v="6"/>
  </r>
  <r>
    <x v="1805"/>
    <x v="6"/>
    <s v="Forniture / servizi"/>
    <x v="7"/>
    <x v="7"/>
    <m/>
    <s v="-"/>
    <m/>
    <s v="No"/>
    <m/>
    <s v="Acquisto"/>
    <d v="2018-06-01T00:00:00"/>
    <x v="0"/>
    <m/>
    <n v="38000"/>
    <x v="6"/>
    <x v="6"/>
  </r>
  <r>
    <x v="1806"/>
    <x v="8"/>
    <s v="Forniture / servizi sanitari"/>
    <x v="334"/>
    <x v="329"/>
    <m/>
    <s v="-"/>
    <m/>
    <s v="No"/>
    <m/>
    <s v="Acquisto"/>
    <d v="2016-06-01T00:00:00"/>
    <x v="0"/>
    <m/>
    <n v="35000"/>
    <x v="6"/>
    <x v="6"/>
  </r>
  <r>
    <x v="1807"/>
    <x v="0"/>
    <s v="Forniture / servizi"/>
    <x v="42"/>
    <x v="42"/>
    <m/>
    <s v="-"/>
    <m/>
    <s v="Si"/>
    <m/>
    <s v="Convenzione Consip"/>
    <d v="2017-09-01T00:00:00"/>
    <x v="1"/>
    <m/>
    <n v="125000"/>
    <x v="9"/>
    <x v="9"/>
  </r>
  <r>
    <x v="1808"/>
    <x v="0"/>
    <s v="Forniture / servizi"/>
    <x v="23"/>
    <x v="23"/>
    <m/>
    <s v="-"/>
    <m/>
    <s v="Si"/>
    <m/>
    <s v="Convenzione Consip"/>
    <d v="2017-04-01T00:00:00"/>
    <x v="2"/>
    <m/>
    <n v="40000"/>
    <x v="9"/>
    <x v="9"/>
  </r>
  <r>
    <x v="1809"/>
    <x v="6"/>
    <s v="Forniture / servizi"/>
    <x v="335"/>
    <x v="330"/>
    <m/>
    <s v="-"/>
    <m/>
    <s v="No"/>
    <m/>
    <s v="Acquisto"/>
    <d v="2018-06-01T00:00:00"/>
    <x v="3"/>
    <m/>
    <n v="13000"/>
    <x v="7"/>
    <x v="7"/>
  </r>
  <r>
    <x v="1810"/>
    <x v="11"/>
    <s v="Forniture / servizi"/>
    <x v="336"/>
    <x v="331"/>
    <m/>
    <s v="-"/>
    <m/>
    <s v="No"/>
    <m/>
    <s v="Acquisto"/>
    <d v="2017-12-01T00:00:00"/>
    <x v="3"/>
    <m/>
    <n v="150000"/>
    <x v="0"/>
    <x v="0"/>
  </r>
  <r>
    <x v="1811"/>
    <x v="8"/>
    <s v="Forniture / servizi"/>
    <x v="336"/>
    <x v="331"/>
    <m/>
    <s v="-"/>
    <m/>
    <s v="Si"/>
    <m/>
    <s v="Convenzione ARCA"/>
    <d v="2016-07-01T00:00:00"/>
    <x v="1"/>
    <m/>
    <n v="15000"/>
    <x v="12"/>
    <x v="11"/>
  </r>
  <r>
    <x v="1812"/>
    <x v="9"/>
    <s v="Forniture / servizi"/>
    <x v="337"/>
    <x v="332"/>
    <m/>
    <s v="-"/>
    <m/>
    <s v="No"/>
    <m/>
    <s v="Acquisto"/>
    <d v="2017-12-01T00:00:00"/>
    <x v="7"/>
    <m/>
    <n v="150000"/>
    <x v="8"/>
    <x v="8"/>
  </r>
  <r>
    <x v="1813"/>
    <x v="9"/>
    <s v="Forniture / servizi"/>
    <x v="338"/>
    <x v="333"/>
    <m/>
    <s v="-"/>
    <m/>
    <s v="No"/>
    <m/>
    <s v="Acquisto"/>
    <d v="2017-12-01T00:00:00"/>
    <x v="2"/>
    <m/>
    <n v="185000"/>
    <x v="8"/>
    <x v="8"/>
  </r>
  <r>
    <x v="1814"/>
    <x v="2"/>
    <s v="Forniture / servizi"/>
    <x v="306"/>
    <x v="301"/>
    <m/>
    <s v="-"/>
    <m/>
    <s v="Si"/>
    <m/>
    <s v="Convenzione ARCA"/>
    <d v="2018-03-01T00:00:00"/>
    <x v="5"/>
    <m/>
    <n v="460000"/>
    <x v="7"/>
    <x v="7"/>
  </r>
  <r>
    <x v="1815"/>
    <x v="9"/>
    <s v="Forniture / servizi"/>
    <x v="328"/>
    <x v="323"/>
    <m/>
    <s v="-"/>
    <m/>
    <s v="Si"/>
    <m/>
    <s v="Convenzione ARCA"/>
    <d v="2017-12-01T00:00:00"/>
    <x v="5"/>
    <m/>
    <n v="330000"/>
    <x v="8"/>
    <x v="8"/>
  </r>
  <r>
    <x v="1816"/>
    <x v="0"/>
    <s v="Forniture / servizi"/>
    <x v="306"/>
    <x v="301"/>
    <m/>
    <s v="-"/>
    <m/>
    <s v="Si"/>
    <m/>
    <s v="Convenzione ARCA"/>
    <d v="2017-04-01T00:00:00"/>
    <x v="1"/>
    <m/>
    <n v="30000"/>
    <x v="8"/>
    <x v="8"/>
  </r>
  <r>
    <x v="1817"/>
    <x v="18"/>
    <s v="Forniture / servizi sanitari"/>
    <x v="49"/>
    <x v="49"/>
    <m/>
    <s v="-"/>
    <m/>
    <s v="No"/>
    <m/>
    <s v="Acquisto"/>
    <d v="2018-04-01T00:00:00"/>
    <x v="2"/>
    <m/>
    <n v="898000"/>
    <x v="7"/>
    <x v="15"/>
  </r>
  <r>
    <x v="1818"/>
    <x v="18"/>
    <s v="Forniture / servizi sanitari"/>
    <x v="49"/>
    <x v="49"/>
    <m/>
    <s v="-"/>
    <m/>
    <s v="No"/>
    <m/>
    <s v="Acquisto"/>
    <d v="2018-04-01T00:00:00"/>
    <x v="2"/>
    <m/>
    <n v="708000"/>
    <x v="7"/>
    <x v="1"/>
  </r>
  <r>
    <x v="1819"/>
    <x v="18"/>
    <s v="Forniture / servizi sanitari"/>
    <x v="49"/>
    <x v="49"/>
    <m/>
    <s v="-"/>
    <m/>
    <s v="No"/>
    <m/>
    <s v="Acquisto"/>
    <d v="2018-04-01T00:00:00"/>
    <x v="2"/>
    <m/>
    <n v="860000"/>
    <x v="7"/>
    <x v="7"/>
  </r>
  <r>
    <x v="1820"/>
    <x v="18"/>
    <s v="Forniture / servizi sanitari"/>
    <x v="49"/>
    <x v="49"/>
    <m/>
    <s v="-"/>
    <m/>
    <s v="No"/>
    <m/>
    <s v="Acquisto"/>
    <d v="2018-04-01T00:00:00"/>
    <x v="2"/>
    <m/>
    <n v="250000"/>
    <x v="7"/>
    <x v="9"/>
  </r>
  <r>
    <x v="1821"/>
    <x v="18"/>
    <s v="Forniture / servizi sanitari"/>
    <x v="49"/>
    <x v="49"/>
    <m/>
    <s v="-"/>
    <m/>
    <s v="No"/>
    <m/>
    <s v="Acquisto"/>
    <d v="2018-04-01T00:00:00"/>
    <x v="2"/>
    <m/>
    <n v="500000"/>
    <x v="7"/>
    <x v="4"/>
  </r>
  <r>
    <x v="1822"/>
    <x v="18"/>
    <s v="Forniture / servizi sanitari"/>
    <x v="49"/>
    <x v="49"/>
    <m/>
    <s v="-"/>
    <m/>
    <s v="No"/>
    <m/>
    <s v="Acquisto"/>
    <d v="2018-04-01T00:00:00"/>
    <x v="2"/>
    <m/>
    <n v="35000"/>
    <x v="7"/>
    <x v="3"/>
  </r>
  <r>
    <x v="1823"/>
    <x v="18"/>
    <s v="Forniture / servizi sanitari"/>
    <x v="49"/>
    <x v="49"/>
    <m/>
    <s v="-"/>
    <m/>
    <s v="No"/>
    <m/>
    <s v="Acquisto"/>
    <d v="2018-04-01T00:00:00"/>
    <x v="2"/>
    <m/>
    <n v="75000"/>
    <x v="7"/>
    <x v="10"/>
  </r>
  <r>
    <x v="1824"/>
    <x v="2"/>
    <s v="Forniture / servizi"/>
    <x v="115"/>
    <x v="114"/>
    <m/>
    <s v="-"/>
    <m/>
    <s v="No"/>
    <m/>
    <s v="Acquisto"/>
    <d v="2018-03-01T00:00:00"/>
    <x v="2"/>
    <m/>
    <n v="1633697.44"/>
    <x v="4"/>
    <x v="4"/>
  </r>
  <r>
    <x v="1825"/>
    <x v="21"/>
    <s v="Forniture / servizi"/>
    <x v="235"/>
    <x v="233"/>
    <m/>
    <s v="-"/>
    <m/>
    <s v="No"/>
    <m/>
    <s v="Acquisto"/>
    <d v="2018-08-01T00:00:00"/>
    <x v="2"/>
    <m/>
    <n v="30000"/>
    <x v="7"/>
    <x v="7"/>
  </r>
  <r>
    <x v="1826"/>
    <x v="21"/>
    <s v="Forniture / servizi"/>
    <x v="235"/>
    <x v="233"/>
    <m/>
    <s v="-"/>
    <m/>
    <s v="No"/>
    <m/>
    <s v="Acquisto"/>
    <d v="2018-08-01T00:00:00"/>
    <x v="2"/>
    <m/>
    <n v="192000"/>
    <x v="7"/>
    <x v="4"/>
  </r>
  <r>
    <x v="1827"/>
    <x v="21"/>
    <s v="Forniture / servizi"/>
    <x v="235"/>
    <x v="233"/>
    <m/>
    <s v="-"/>
    <m/>
    <s v="No"/>
    <m/>
    <s v="Acquisto"/>
    <d v="2018-08-01T00:00:00"/>
    <x v="2"/>
    <m/>
    <n v="2000"/>
    <x v="7"/>
    <x v="3"/>
  </r>
  <r>
    <x v="1828"/>
    <x v="5"/>
    <s v="Forniture / servizi"/>
    <x v="259"/>
    <x v="256"/>
    <m/>
    <s v="-"/>
    <m/>
    <s v="No"/>
    <m/>
    <s v="Acquisto"/>
    <s v=""/>
    <x v="0"/>
    <m/>
    <n v="132248"/>
    <x v="0"/>
    <x v="0"/>
  </r>
  <r>
    <x v="1829"/>
    <x v="2"/>
    <s v="Forniture / servizi"/>
    <x v="339"/>
    <x v="334"/>
    <m/>
    <s v="-"/>
    <m/>
    <s v="Si"/>
    <m/>
    <s v="Convenzione ARCA"/>
    <d v="2017-06-01T00:00:00"/>
    <x v="1"/>
    <m/>
    <n v="657170.07999999996"/>
    <x v="0"/>
    <x v="0"/>
  </r>
  <r>
    <x v="1830"/>
    <x v="6"/>
    <s v="Forniture / servizi"/>
    <x v="52"/>
    <x v="52"/>
    <m/>
    <s v="-"/>
    <m/>
    <s v="Si"/>
    <m/>
    <s v="Convenzione ARCA"/>
    <d v="2018-06-01T00:00:00"/>
    <x v="2"/>
    <m/>
    <n v="200000"/>
    <x v="7"/>
    <x v="7"/>
  </r>
  <r>
    <x v="1831"/>
    <x v="5"/>
    <s v="Forniture / servizi"/>
    <x v="339"/>
    <x v="334"/>
    <m/>
    <s v="-"/>
    <m/>
    <s v="Si"/>
    <m/>
    <s v="Convenzione ARCA"/>
    <d v="2016-12-01T00:00:00"/>
    <x v="3"/>
    <m/>
    <n v="106000"/>
    <x v="5"/>
    <x v="5"/>
  </r>
  <r>
    <x v="1832"/>
    <x v="5"/>
    <s v="Forniture / servizi"/>
    <x v="309"/>
    <x v="304"/>
    <m/>
    <s v="-"/>
    <m/>
    <s v="Si"/>
    <m/>
    <s v="Convenzione ARCA"/>
    <d v="2016-09-01T00:00:00"/>
    <x v="5"/>
    <m/>
    <n v="392800"/>
    <x v="11"/>
    <x v="15"/>
  </r>
  <r>
    <x v="1833"/>
    <x v="6"/>
    <s v="Forniture / servizi sanitari"/>
    <x v="316"/>
    <x v="311"/>
    <m/>
    <s v="-"/>
    <m/>
    <s v="No"/>
    <m/>
    <s v="Acquisto"/>
    <d v="2018-08-01T00:00:00"/>
    <x v="5"/>
    <m/>
    <n v="385000"/>
    <x v="5"/>
    <x v="5"/>
  </r>
  <r>
    <x v="1834"/>
    <x v="1"/>
    <s v="Forniture / servizi"/>
    <x v="228"/>
    <x v="226"/>
    <m/>
    <s v="-"/>
    <m/>
    <s v="Si"/>
    <m/>
    <s v="Convenzione Consip"/>
    <d v="2018-10-01T00:00:00"/>
    <x v="5"/>
    <m/>
    <n v="3000000"/>
    <x v="3"/>
    <x v="3"/>
  </r>
  <r>
    <x v="1835"/>
    <x v="0"/>
    <s v="Forniture / servizi sanitari"/>
    <x v="7"/>
    <x v="7"/>
    <m/>
    <s v="-"/>
    <m/>
    <s v="No"/>
    <m/>
    <s v="Acquisto"/>
    <d v="2017-07-01T00:00:00"/>
    <x v="2"/>
    <m/>
    <n v="494112"/>
    <x v="1"/>
    <x v="1"/>
  </r>
  <r>
    <x v="1836"/>
    <x v="3"/>
    <s v="Forniture / servizi sanitari"/>
    <x v="7"/>
    <x v="7"/>
    <m/>
    <s v="-"/>
    <m/>
    <s v="No"/>
    <m/>
    <s v="Acquisto"/>
    <d v="2016-07-01T00:00:00"/>
    <x v="5"/>
    <m/>
    <n v="676956.8"/>
    <x v="1"/>
    <x v="1"/>
  </r>
  <r>
    <x v="1837"/>
    <x v="5"/>
    <s v="Forniture / servizi"/>
    <x v="340"/>
    <x v="335"/>
    <m/>
    <s v="-"/>
    <m/>
    <s v="No"/>
    <m/>
    <s v="Acquisto"/>
    <d v="2016-12-01T00:00:00"/>
    <x v="3"/>
    <m/>
    <n v="14200"/>
    <x v="10"/>
    <x v="10"/>
  </r>
  <r>
    <x v="1838"/>
    <x v="2"/>
    <s v="Forniture / servizi"/>
    <x v="233"/>
    <x v="231"/>
    <m/>
    <s v="-"/>
    <m/>
    <s v="Si"/>
    <m/>
    <s v="Convenzione ARCA"/>
    <d v="2017-12-01T00:00:00"/>
    <x v="5"/>
    <m/>
    <n v="3300000"/>
    <x v="11"/>
    <x v="15"/>
  </r>
  <r>
    <x v="1839"/>
    <x v="5"/>
    <s v="Forniture / servizi sanitari"/>
    <x v="160"/>
    <x v="158"/>
    <m/>
    <s v="-"/>
    <m/>
    <s v="No"/>
    <m/>
    <s v="Acquisto"/>
    <d v="2017-01-01T00:00:00"/>
    <x v="5"/>
    <m/>
    <n v="1075000"/>
    <x v="2"/>
    <x v="2"/>
  </r>
  <r>
    <x v="1840"/>
    <x v="2"/>
    <s v="Forniture / servizi"/>
    <x v="48"/>
    <x v="48"/>
    <m/>
    <s v="-"/>
    <m/>
    <s v="No"/>
    <m/>
    <s v="Acquisto"/>
    <d v="2017-12-01T00:00:00"/>
    <x v="2"/>
    <m/>
    <n v="62300"/>
    <x v="3"/>
    <x v="3"/>
  </r>
  <r>
    <x v="1841"/>
    <x v="2"/>
    <s v="Forniture / servizi"/>
    <x v="48"/>
    <x v="48"/>
    <m/>
    <s v="-"/>
    <m/>
    <s v="No"/>
    <m/>
    <s v="Acquisto"/>
    <d v="2017-12-01T00:00:00"/>
    <x v="2"/>
    <m/>
    <n v="60000"/>
    <x v="3"/>
    <x v="3"/>
  </r>
  <r>
    <x v="1842"/>
    <x v="2"/>
    <s v="Forniture / servizi"/>
    <x v="233"/>
    <x v="231"/>
    <m/>
    <s v="-"/>
    <m/>
    <s v="No"/>
    <m/>
    <s v="Acquisto"/>
    <d v="2017-02-01T00:00:00"/>
    <x v="1"/>
    <m/>
    <n v="2065000"/>
    <x v="1"/>
    <x v="1"/>
  </r>
  <r>
    <x v="1843"/>
    <x v="9"/>
    <s v="Concessioni"/>
    <x v="98"/>
    <x v="98"/>
    <m/>
    <s v="-"/>
    <m/>
    <s v="No"/>
    <m/>
    <s v="Acquisto"/>
    <d v="2017-12-01T00:00:00"/>
    <x v="1"/>
    <m/>
    <n v="55000"/>
    <x v="2"/>
    <x v="2"/>
  </r>
  <r>
    <x v="1844"/>
    <x v="5"/>
    <s v="Forniture / servizi sanitari"/>
    <x v="297"/>
    <x v="292"/>
    <m/>
    <s v="-"/>
    <m/>
    <s v="No"/>
    <m/>
    <s v="Acquisto"/>
    <d v="2016-12-01T00:00:00"/>
    <x v="5"/>
    <m/>
    <n v="1040000"/>
    <x v="2"/>
    <x v="2"/>
  </r>
  <r>
    <x v="1845"/>
    <x v="10"/>
    <s v="Forniture / servizi sanitari"/>
    <x v="341"/>
    <x v="336"/>
    <m/>
    <s v="-"/>
    <m/>
    <s v="No"/>
    <m/>
    <s v="Acquisto"/>
    <d v="2016-12-01T00:00:00"/>
    <x v="5"/>
    <m/>
    <n v="1442448"/>
    <x v="4"/>
    <x v="4"/>
  </r>
  <r>
    <x v="1846"/>
    <x v="10"/>
    <s v="Forniture / servizi sanitari"/>
    <x v="341"/>
    <x v="336"/>
    <m/>
    <s v="-"/>
    <m/>
    <s v="No"/>
    <m/>
    <s v="Acquisto"/>
    <d v="2016-12-01T00:00:00"/>
    <x v="5"/>
    <m/>
    <n v="1061424"/>
    <x v="4"/>
    <x v="13"/>
  </r>
  <r>
    <x v="1847"/>
    <x v="2"/>
    <s v="Forniture / servizi"/>
    <x v="295"/>
    <x v="290"/>
    <m/>
    <s v="-"/>
    <m/>
    <s v="No"/>
    <m/>
    <s v="Acquisto"/>
    <d v="2018-01-01T00:00:00"/>
    <x v="2"/>
    <m/>
    <n v="2075000"/>
    <x v="7"/>
    <x v="7"/>
  </r>
  <r>
    <x v="1848"/>
    <x v="0"/>
    <s v="Forniture / servizi"/>
    <x v="239"/>
    <x v="237"/>
    <m/>
    <s v="-"/>
    <m/>
    <s v="Si"/>
    <m/>
    <s v="Convenzione ARCA"/>
    <d v="2017-06-01T00:00:00"/>
    <x v="5"/>
    <m/>
    <n v="1191550"/>
    <x v="11"/>
    <x v="15"/>
  </r>
  <r>
    <x v="1849"/>
    <x v="5"/>
    <s v="Forniture / servizi"/>
    <x v="239"/>
    <x v="237"/>
    <m/>
    <s v="-"/>
    <m/>
    <s v="Si"/>
    <m/>
    <s v="Convenzione ARCA"/>
    <d v="2017-01-01T00:00:00"/>
    <x v="4"/>
    <m/>
    <n v="1150985.99"/>
    <x v="1"/>
    <x v="1"/>
  </r>
  <r>
    <x v="1850"/>
    <x v="8"/>
    <s v="Forniture / servizi"/>
    <x v="239"/>
    <x v="237"/>
    <m/>
    <s v="-"/>
    <m/>
    <s v="Si"/>
    <m/>
    <s v="Convenzione ARCA"/>
    <d v="2017-11-01T00:00:00"/>
    <x v="5"/>
    <m/>
    <n v="331000"/>
    <x v="10"/>
    <x v="10"/>
  </r>
  <r>
    <x v="1851"/>
    <x v="7"/>
    <s v="Forniture / servizi sanitari"/>
    <x v="72"/>
    <x v="72"/>
    <m/>
    <s v="-"/>
    <m/>
    <s v="No"/>
    <m/>
    <s v="Acquisto"/>
    <d v="2016-12-01T00:00:00"/>
    <x v="2"/>
    <m/>
    <n v="13163.38"/>
    <x v="4"/>
    <x v="4"/>
  </r>
  <r>
    <x v="1852"/>
    <x v="4"/>
    <s v="Forniture / servizi sanitari"/>
    <x v="7"/>
    <x v="7"/>
    <m/>
    <s v="-"/>
    <m/>
    <s v="Si"/>
    <m/>
    <s v="Convenzione ARCA"/>
    <d v="2018-12-01T00:00:00"/>
    <x v="2"/>
    <m/>
    <n v="1800000"/>
    <x v="3"/>
    <x v="3"/>
  </r>
  <r>
    <x v="1853"/>
    <x v="2"/>
    <s v="Forniture / servizi"/>
    <x v="48"/>
    <x v="48"/>
    <m/>
    <s v="-"/>
    <m/>
    <s v="No"/>
    <m/>
    <s v="Acquisto"/>
    <d v="2017-12-01T00:00:00"/>
    <x v="2"/>
    <m/>
    <n v="64200"/>
    <x v="3"/>
    <x v="3"/>
  </r>
  <r>
    <x v="1854"/>
    <x v="7"/>
    <s v="Forniture / servizi"/>
    <x v="48"/>
    <x v="48"/>
    <m/>
    <s v="-"/>
    <m/>
    <s v="No"/>
    <m/>
    <s v="Acquisto"/>
    <d v="2016-04-01T00:00:00"/>
    <x v="0"/>
    <m/>
    <n v="14757.12"/>
    <x v="4"/>
    <x v="4"/>
  </r>
  <r>
    <x v="1855"/>
    <x v="5"/>
    <s v="Forniture / servizi"/>
    <x v="7"/>
    <x v="7"/>
    <m/>
    <s v="-"/>
    <m/>
    <s v="No"/>
    <m/>
    <s v="Acquisto"/>
    <d v="2017-03-01T00:00:00"/>
    <x v="3"/>
    <m/>
    <n v="36000"/>
    <x v="9"/>
    <x v="9"/>
  </r>
  <r>
    <x v="1856"/>
    <x v="9"/>
    <s v="Forniture / servizi sanitari"/>
    <x v="235"/>
    <x v="233"/>
    <m/>
    <s v="-"/>
    <m/>
    <s v="No"/>
    <m/>
    <s v="Acquisto"/>
    <d v="2017-10-01T00:00:00"/>
    <x v="0"/>
    <m/>
    <n v="28500"/>
    <x v="5"/>
    <x v="5"/>
  </r>
  <r>
    <x v="1857"/>
    <x v="9"/>
    <s v="Forniture / servizi sanitari"/>
    <x v="115"/>
    <x v="114"/>
    <m/>
    <s v="-"/>
    <m/>
    <s v="No"/>
    <m/>
    <s v="Noleggio"/>
    <d v="2017-12-01T00:00:00"/>
    <x v="2"/>
    <m/>
    <n v="389800"/>
    <x v="1"/>
    <x v="1"/>
  </r>
  <r>
    <x v="1858"/>
    <x v="5"/>
    <s v="Forniture / servizi sanitari"/>
    <x v="276"/>
    <x v="272"/>
    <m/>
    <s v="-"/>
    <m/>
    <s v="Si"/>
    <m/>
    <s v="Convenzione ARCA"/>
    <d v="2016-12-01T00:00:00"/>
    <x v="1"/>
    <m/>
    <n v="599040"/>
    <x v="4"/>
    <x v="4"/>
  </r>
  <r>
    <x v="1859"/>
    <x v="6"/>
    <s v="Forniture / servizi"/>
    <x v="48"/>
    <x v="48"/>
    <m/>
    <s v="-"/>
    <m/>
    <s v="No"/>
    <m/>
    <s v="Acquisto"/>
    <d v="2018-06-01T00:00:00"/>
    <x v="5"/>
    <m/>
    <n v="158729.01"/>
    <x v="0"/>
    <x v="0"/>
  </r>
  <r>
    <x v="1860"/>
    <x v="6"/>
    <s v="Forniture / servizi"/>
    <x v="7"/>
    <x v="7"/>
    <m/>
    <s v="-"/>
    <m/>
    <s v="No"/>
    <m/>
    <s v="Acquisto"/>
    <d v="2018-05-01T00:00:00"/>
    <x v="5"/>
    <m/>
    <n v="120960"/>
    <x v="1"/>
    <x v="1"/>
  </r>
  <r>
    <x v="1861"/>
    <x v="5"/>
    <s v="Forniture / servizi"/>
    <x v="340"/>
    <x v="335"/>
    <m/>
    <s v="-"/>
    <m/>
    <s v="No"/>
    <m/>
    <s v="Acquisto"/>
    <d v="2016-12-01T00:00:00"/>
    <x v="3"/>
    <m/>
    <n v="13600"/>
    <x v="10"/>
    <x v="10"/>
  </r>
  <r>
    <x v="1862"/>
    <x v="9"/>
    <s v="Forniture / servizi"/>
    <x v="7"/>
    <x v="7"/>
    <m/>
    <s v="-"/>
    <m/>
    <s v="Si"/>
    <m/>
    <s v="Convenzione ARCA"/>
    <d v="2017-10-01T00:00:00"/>
    <x v="1"/>
    <m/>
    <n v="132000"/>
    <x v="3"/>
    <x v="3"/>
  </r>
  <r>
    <x v="1863"/>
    <x v="0"/>
    <s v="Forniture / servizi"/>
    <x v="342"/>
    <x v="337"/>
    <m/>
    <s v="-"/>
    <m/>
    <s v="No"/>
    <m/>
    <s v="Acquisto"/>
    <s v=""/>
    <x v="5"/>
    <m/>
    <n v="550000"/>
    <x v="10"/>
    <x v="10"/>
  </r>
  <r>
    <x v="1864"/>
    <x v="6"/>
    <s v="Forniture / servizi"/>
    <x v="7"/>
    <x v="7"/>
    <m/>
    <s v="-"/>
    <m/>
    <s v="Si"/>
    <m/>
    <s v="Convenzione ARCA"/>
    <d v="2018-05-01T00:00:00"/>
    <x v="1"/>
    <m/>
    <n v="540500"/>
    <x v="3"/>
    <x v="3"/>
  </r>
  <r>
    <x v="1865"/>
    <x v="9"/>
    <s v="Forniture / servizi"/>
    <x v="328"/>
    <x v="323"/>
    <m/>
    <s v="-"/>
    <m/>
    <s v="Si"/>
    <m/>
    <s v="Convenzione ARCA"/>
    <d v="2017-10-01T00:00:00"/>
    <x v="1"/>
    <m/>
    <n v="64000"/>
    <x v="3"/>
    <x v="3"/>
  </r>
  <r>
    <x v="1866"/>
    <x v="5"/>
    <s v="Forniture / servizi"/>
    <x v="306"/>
    <x v="301"/>
    <m/>
    <s v="-"/>
    <m/>
    <s v="No"/>
    <m/>
    <s v="Convenzione ARCA"/>
    <d v="2016-12-01T00:00:00"/>
    <x v="1"/>
    <m/>
    <n v="1E-3"/>
    <x v="2"/>
    <x v="2"/>
  </r>
  <r>
    <x v="1867"/>
    <x v="4"/>
    <s v="Forniture / servizi"/>
    <x v="343"/>
    <x v="338"/>
    <m/>
    <s v="-"/>
    <m/>
    <s v="Si"/>
    <m/>
    <s v="Convenzione ARCA"/>
    <d v="2018-04-01T00:00:00"/>
    <x v="5"/>
    <m/>
    <n v="368852.45"/>
    <x v="2"/>
    <x v="2"/>
  </r>
  <r>
    <x v="1868"/>
    <x v="5"/>
    <s v="Forniture / servizi"/>
    <x v="7"/>
    <x v="7"/>
    <m/>
    <s v="-"/>
    <m/>
    <s v="No"/>
    <m/>
    <s v="Acquisto"/>
    <d v="2017-01-01T00:00:00"/>
    <x v="3"/>
    <m/>
    <n v="32000"/>
    <x v="3"/>
    <x v="3"/>
  </r>
  <r>
    <x v="1869"/>
    <x v="0"/>
    <s v="Forniture / servizi"/>
    <x v="7"/>
    <x v="7"/>
    <m/>
    <s v="-"/>
    <m/>
    <s v="No"/>
    <m/>
    <s v="Acquisto"/>
    <d v="2017-01-01T00:00:00"/>
    <x v="3"/>
    <m/>
    <n v="32000"/>
    <x v="3"/>
    <x v="3"/>
  </r>
  <r>
    <x v="1870"/>
    <x v="0"/>
    <s v="Forniture / servizi"/>
    <x v="106"/>
    <x v="105"/>
    <m/>
    <s v="-"/>
    <m/>
    <s v="Si"/>
    <m/>
    <s v="Convenzione ARCA"/>
    <d v="2016-12-01T00:00:00"/>
    <x v="2"/>
    <m/>
    <n v="1553000"/>
    <x v="3"/>
    <x v="3"/>
  </r>
  <r>
    <x v="1871"/>
    <x v="6"/>
    <s v="Forniture / servizi"/>
    <x v="86"/>
    <x v="86"/>
    <m/>
    <s v="-"/>
    <m/>
    <s v="Si"/>
    <m/>
    <s v="Convenzione ARCA"/>
    <d v="2018-12-01T00:00:00"/>
    <x v="3"/>
    <m/>
    <n v="5070000"/>
    <x v="5"/>
    <x v="5"/>
  </r>
  <r>
    <x v="1872"/>
    <x v="7"/>
    <s v="Forniture / servizi"/>
    <x v="86"/>
    <x v="86"/>
    <m/>
    <s v="-"/>
    <m/>
    <s v="Si"/>
    <m/>
    <s v="Convenzione ARCA"/>
    <s v=""/>
    <x v="5"/>
    <m/>
    <n v="2037037.04"/>
    <x v="1"/>
    <x v="1"/>
  </r>
  <r>
    <x v="1873"/>
    <x v="2"/>
    <s v="Forniture / servizi"/>
    <x v="306"/>
    <x v="301"/>
    <m/>
    <s v="-"/>
    <m/>
    <s v="Si"/>
    <m/>
    <s v="Convenzione ARCA"/>
    <d v="2018-03-01T00:00:00"/>
    <x v="5"/>
    <m/>
    <n v="113000"/>
    <x v="7"/>
    <x v="7"/>
  </r>
  <r>
    <x v="1874"/>
    <x v="0"/>
    <s v="Forniture / servizi"/>
    <x v="328"/>
    <x v="323"/>
    <m/>
    <s v="-"/>
    <m/>
    <s v="Si"/>
    <m/>
    <s v="Convenzione ARCA"/>
    <d v="2018-04-01T00:00:00"/>
    <x v="5"/>
    <m/>
    <n v="27000"/>
    <x v="3"/>
    <x v="3"/>
  </r>
  <r>
    <x v="1875"/>
    <x v="0"/>
    <s v="Forniture / servizi"/>
    <x v="328"/>
    <x v="323"/>
    <m/>
    <s v="-"/>
    <m/>
    <s v="Si"/>
    <m/>
    <s v="Convenzione ARCA"/>
    <d v="2018-04-01T00:00:00"/>
    <x v="5"/>
    <m/>
    <n v="20100"/>
    <x v="5"/>
    <x v="5"/>
  </r>
  <r>
    <x v="1876"/>
    <x v="0"/>
    <s v="Forniture / servizi"/>
    <x v="40"/>
    <x v="40"/>
    <m/>
    <s v="-"/>
    <m/>
    <s v="No"/>
    <m/>
    <s v="Convenzione Consip"/>
    <d v="2017-06-01T00:00:00"/>
    <x v="1"/>
    <m/>
    <n v="167000"/>
    <x v="11"/>
    <x v="15"/>
  </r>
  <r>
    <x v="1877"/>
    <x v="9"/>
    <s v="Forniture / servizi"/>
    <x v="344"/>
    <x v="339"/>
    <m/>
    <s v="-"/>
    <m/>
    <s v="No"/>
    <m/>
    <s v="Convenzione Consip"/>
    <d v="2017-06-01T00:00:00"/>
    <x v="1"/>
    <m/>
    <n v="227000"/>
    <x v="2"/>
    <x v="2"/>
  </r>
  <r>
    <x v="1878"/>
    <x v="23"/>
    <s v="Forniture / servizi"/>
    <x v="7"/>
    <x v="7"/>
    <m/>
    <s v="-"/>
    <m/>
    <s v="No"/>
    <m/>
    <s v="Acquisto"/>
    <d v="2016-05-01T00:00:00"/>
    <x v="2"/>
    <m/>
    <n v="20000"/>
    <x v="1"/>
    <x v="1"/>
  </r>
  <r>
    <x v="1879"/>
    <x v="23"/>
    <s v="Forniture / servizi"/>
    <x v="7"/>
    <x v="7"/>
    <m/>
    <s v="-"/>
    <m/>
    <s v="No"/>
    <m/>
    <s v="Acquisto"/>
    <d v="2016-05-01T00:00:00"/>
    <x v="2"/>
    <m/>
    <n v="20000"/>
    <x v="1"/>
    <x v="5"/>
  </r>
  <r>
    <x v="1880"/>
    <x v="5"/>
    <s v="Forniture / servizi"/>
    <x v="246"/>
    <x v="244"/>
    <m/>
    <s v="-"/>
    <m/>
    <s v="No"/>
    <m/>
    <s v="Acquisto"/>
    <s v=""/>
    <x v="1"/>
    <m/>
    <n v="887000"/>
    <x v="5"/>
    <x v="5"/>
  </r>
  <r>
    <x v="1881"/>
    <x v="5"/>
    <s v="Forniture / servizi sanitari"/>
    <x v="49"/>
    <x v="49"/>
    <m/>
    <s v="-"/>
    <m/>
    <s v="No"/>
    <m/>
    <s v="Acquisto"/>
    <d v="2016-12-01T00:00:00"/>
    <x v="2"/>
    <m/>
    <n v="110000"/>
    <x v="1"/>
    <x v="1"/>
  </r>
  <r>
    <x v="1882"/>
    <x v="12"/>
    <s v="Forniture / servizi"/>
    <x v="339"/>
    <x v="334"/>
    <m/>
    <s v="-"/>
    <m/>
    <s v="Si"/>
    <m/>
    <s v="Convenzione ARCA"/>
    <d v="2018-12-01T00:00:00"/>
    <x v="2"/>
    <m/>
    <n v="7227"/>
    <x v="1"/>
    <x v="1"/>
  </r>
  <r>
    <x v="1883"/>
    <x v="12"/>
    <s v="Forniture / servizi"/>
    <x v="339"/>
    <x v="334"/>
    <m/>
    <s v="-"/>
    <m/>
    <s v="Si"/>
    <m/>
    <s v="Convenzione ARCA"/>
    <d v="2019-05-01T00:00:00"/>
    <x v="1"/>
    <m/>
    <n v="113272.2"/>
    <x v="4"/>
    <x v="4"/>
  </r>
  <r>
    <x v="1884"/>
    <x v="5"/>
    <s v="Forniture / servizi sanitari"/>
    <x v="345"/>
    <x v="340"/>
    <m/>
    <s v="-"/>
    <m/>
    <s v="No"/>
    <m/>
    <s v="Acquisto"/>
    <d v="2016-06-01T00:00:00"/>
    <x v="0"/>
    <m/>
    <n v="495371.55"/>
    <x v="0"/>
    <x v="0"/>
  </r>
  <r>
    <x v="1885"/>
    <x v="0"/>
    <s v="Forniture / servizi"/>
    <x v="306"/>
    <x v="301"/>
    <m/>
    <s v="-"/>
    <m/>
    <s v="Si"/>
    <m/>
    <s v="Convenzione ARCA"/>
    <d v="2017-10-01T00:00:00"/>
    <x v="1"/>
    <m/>
    <n v="223075.56"/>
    <x v="12"/>
    <x v="11"/>
  </r>
  <r>
    <x v="1886"/>
    <x v="5"/>
    <s v="Dispositivi medici"/>
    <x v="1"/>
    <x v="1"/>
    <s v="C03010102"/>
    <s v="KIT PER OSSIGENATORI"/>
    <m/>
    <s v="Si"/>
    <m/>
    <s v="Convenzione ARCA"/>
    <d v="2016-12-01T00:00:00"/>
    <x v="5"/>
    <m/>
    <n v="668402.68000000005"/>
    <x v="0"/>
    <x v="0"/>
  </r>
  <r>
    <x v="1887"/>
    <x v="5"/>
    <s v="Dispositivi medici"/>
    <x v="1"/>
    <x v="1"/>
    <s v="R07"/>
    <s v="DISPOSITIVI PER ENDOSCOPIA BRONCOPOLMONARE"/>
    <m/>
    <s v="Si"/>
    <m/>
    <s v="Convenzione ARCA"/>
    <d v="2016-09-01T00:00:00"/>
    <x v="2"/>
    <m/>
    <n v="60319.93"/>
    <x v="0"/>
    <x v="0"/>
  </r>
  <r>
    <x v="1888"/>
    <x v="9"/>
    <s v="Dispositivi medici"/>
    <x v="156"/>
    <x v="154"/>
    <s v="W01"/>
    <s v="REAGENTI DIAGNOSTICI"/>
    <m/>
    <s v="No"/>
    <m/>
    <s v="Acquisto"/>
    <d v="2017-09-01T00:00:00"/>
    <x v="5"/>
    <m/>
    <n v="41902.21"/>
    <x v="1"/>
    <x v="1"/>
  </r>
  <r>
    <x v="1889"/>
    <x v="10"/>
    <s v="Dispositivi medici"/>
    <x v="1"/>
    <x v="1"/>
    <s v="A02"/>
    <s v="SIRINGHE"/>
    <m/>
    <s v="No"/>
    <m/>
    <s v="Acquisto"/>
    <d v="2017-01-01T00:00:00"/>
    <x v="2"/>
    <m/>
    <n v="27000"/>
    <x v="7"/>
    <x v="7"/>
  </r>
  <r>
    <x v="1890"/>
    <x v="10"/>
    <s v="Dispositivi medici"/>
    <x v="1"/>
    <x v="1"/>
    <s v="A02"/>
    <s v="SIRINGHE"/>
    <m/>
    <s v="No"/>
    <m/>
    <s v="Acquisto"/>
    <d v="2017-01-01T00:00:00"/>
    <x v="2"/>
    <m/>
    <n v="85000"/>
    <x v="7"/>
    <x v="8"/>
  </r>
  <r>
    <x v="1891"/>
    <x v="10"/>
    <s v="Dispositivi medici"/>
    <x v="1"/>
    <x v="1"/>
    <s v="A02"/>
    <s v="SIRINGHE"/>
    <m/>
    <s v="No"/>
    <m/>
    <s v="Acquisto"/>
    <d v="2017-01-01T00:00:00"/>
    <x v="2"/>
    <m/>
    <n v="256000"/>
    <x v="7"/>
    <x v="5"/>
  </r>
  <r>
    <x v="1892"/>
    <x v="5"/>
    <s v="Dispositivi medici"/>
    <x v="1"/>
    <x v="1"/>
    <s v="W01"/>
    <s v="REAGENTI DIAGNOSTICI"/>
    <m/>
    <s v="Si"/>
    <m/>
    <s v="Convenzione ARCA"/>
    <d v="2016-09-01T00:00:00"/>
    <x v="3"/>
    <m/>
    <n v="26600"/>
    <x v="5"/>
    <x v="5"/>
  </r>
  <r>
    <x v="1893"/>
    <x v="8"/>
    <s v="Dispositivi medici"/>
    <x v="346"/>
    <x v="341"/>
    <s v="V90"/>
    <s v="DISPOSITIVI NON COMPRESI NELLE CLASSI PRECEDENTI - VARI"/>
    <m/>
    <s v="No"/>
    <m/>
    <s v="Acquisto"/>
    <d v="2016-03-01T00:00:00"/>
    <x v="1"/>
    <m/>
    <n v="89319.47"/>
    <x v="0"/>
    <x v="0"/>
  </r>
  <r>
    <x v="1894"/>
    <x v="5"/>
    <s v="Dispositivi medici"/>
    <x v="1"/>
    <x v="1"/>
    <s v="W0103"/>
    <s v="EMATOLOGIA / ISTOLOGIA / CITOLOGIA"/>
    <m/>
    <s v="No"/>
    <m/>
    <s v="Acquisto"/>
    <s v=""/>
    <x v="2"/>
    <m/>
    <n v="40000"/>
    <x v="5"/>
    <x v="5"/>
  </r>
  <r>
    <x v="1895"/>
    <x v="5"/>
    <s v="Dispositivi medici"/>
    <x v="127"/>
    <x v="125"/>
    <s v="W02010399"/>
    <s v="STRUMENTAZIONE PER CHIMICA CLINICA / IMMUNOCHIMICA INTEGRATA/MODULARE NON ALTRIMENTI CLASSIFICATA"/>
    <m/>
    <s v="No"/>
    <m/>
    <s v="Acquisto"/>
    <s v=""/>
    <x v="5"/>
    <m/>
    <n v="300833"/>
    <x v="0"/>
    <x v="0"/>
  </r>
  <r>
    <x v="1896"/>
    <x v="13"/>
    <s v="Dispositivi medici"/>
    <x v="1"/>
    <x v="1"/>
    <s v="W020290"/>
    <s v="STRUMENTAZIONE VARIA PER EMATOLOGIA / ISTOLOGIA / CITOLOGIA"/>
    <m/>
    <s v="No"/>
    <m/>
    <s v="Acquisto"/>
    <d v="2016-12-01T00:00:00"/>
    <x v="3"/>
    <m/>
    <n v="3080"/>
    <x v="7"/>
    <x v="0"/>
  </r>
  <r>
    <x v="1897"/>
    <x v="13"/>
    <s v="Dispositivi medici"/>
    <x v="1"/>
    <x v="1"/>
    <s v="W020290"/>
    <s v="STRUMENTAZIONE VARIA PER EMATOLOGIA / ISTOLOGIA / CITOLOGIA"/>
    <m/>
    <s v="No"/>
    <m/>
    <s v="Acquisto"/>
    <d v="2016-12-01T00:00:00"/>
    <x v="3"/>
    <m/>
    <n v="30000"/>
    <x v="7"/>
    <x v="1"/>
  </r>
  <r>
    <x v="1898"/>
    <x v="13"/>
    <s v="Dispositivi medici"/>
    <x v="1"/>
    <x v="1"/>
    <s v="W020290"/>
    <s v="STRUMENTAZIONE VARIA PER EMATOLOGIA / ISTOLOGIA / CITOLOGIA"/>
    <m/>
    <s v="No"/>
    <m/>
    <s v="Acquisto"/>
    <d v="2016-12-01T00:00:00"/>
    <x v="3"/>
    <m/>
    <n v="8000"/>
    <x v="7"/>
    <x v="7"/>
  </r>
  <r>
    <x v="1899"/>
    <x v="13"/>
    <s v="Dispositivi medici"/>
    <x v="1"/>
    <x v="1"/>
    <s v="W020290"/>
    <s v="STRUMENTAZIONE VARIA PER EMATOLOGIA / ISTOLOGIA / CITOLOGIA"/>
    <m/>
    <s v="No"/>
    <m/>
    <s v="Acquisto"/>
    <d v="2016-12-01T00:00:00"/>
    <x v="3"/>
    <m/>
    <n v="10000"/>
    <x v="7"/>
    <x v="4"/>
  </r>
  <r>
    <x v="1900"/>
    <x v="13"/>
    <s v="Dispositivi medici"/>
    <x v="1"/>
    <x v="1"/>
    <s v="W020290"/>
    <s v="STRUMENTAZIONE VARIA PER EMATOLOGIA / ISTOLOGIA / CITOLOGIA"/>
    <m/>
    <s v="No"/>
    <m/>
    <s v="Acquisto"/>
    <d v="2016-12-01T00:00:00"/>
    <x v="3"/>
    <m/>
    <n v="10000"/>
    <x v="7"/>
    <x v="8"/>
  </r>
  <r>
    <x v="1901"/>
    <x v="13"/>
    <s v="Dispositivi medici"/>
    <x v="1"/>
    <x v="1"/>
    <s v="K0202010102"/>
    <s v="FORBICI MONOUSO PER CHIRURGIA A ULTRASUONI LAPAROSCOPICA"/>
    <m/>
    <s v="No"/>
    <m/>
    <s v="Acquisto"/>
    <d v="2016-12-01T00:00:00"/>
    <x v="2"/>
    <m/>
    <n v="79000"/>
    <x v="7"/>
    <x v="2"/>
  </r>
  <r>
    <x v="1902"/>
    <x v="13"/>
    <s v="Dispositivi medici"/>
    <x v="1"/>
    <x v="1"/>
    <s v="K0202010102"/>
    <s v="FORBICI MONOUSO PER CHIRURGIA A ULTRASUONI LAPAROSCOPICA"/>
    <m/>
    <s v="No"/>
    <m/>
    <s v="Acquisto"/>
    <d v="2016-12-01T00:00:00"/>
    <x v="2"/>
    <m/>
    <n v="30000"/>
    <x v="7"/>
    <x v="7"/>
  </r>
  <r>
    <x v="1903"/>
    <x v="13"/>
    <s v="Dispositivi medici"/>
    <x v="1"/>
    <x v="1"/>
    <s v="K0202010102"/>
    <s v="FORBICI MONOUSO PER CHIRURGIA A ULTRASUONI LAPAROSCOPICA"/>
    <m/>
    <s v="No"/>
    <m/>
    <s v="Acquisto"/>
    <d v="2016-12-01T00:00:00"/>
    <x v="2"/>
    <m/>
    <n v="40000"/>
    <x v="7"/>
    <x v="9"/>
  </r>
  <r>
    <x v="1904"/>
    <x v="13"/>
    <s v="Dispositivi medici"/>
    <x v="1"/>
    <x v="1"/>
    <s v="K0202010102"/>
    <s v="FORBICI MONOUSO PER CHIRURGIA A ULTRASUONI LAPAROSCOPICA"/>
    <m/>
    <s v="No"/>
    <m/>
    <s v="Acquisto"/>
    <d v="2016-12-01T00:00:00"/>
    <x v="2"/>
    <m/>
    <n v="40000"/>
    <x v="7"/>
    <x v="3"/>
  </r>
  <r>
    <x v="1905"/>
    <x v="4"/>
    <s v="Dispositivi medici"/>
    <x v="5"/>
    <x v="5"/>
    <s v="W02"/>
    <s v="STRUMENTAZIONE IVD"/>
    <m/>
    <s v="No"/>
    <m/>
    <s v="Acquisto"/>
    <s v=""/>
    <x v="0"/>
    <m/>
    <n v="53000"/>
    <x v="3"/>
    <x v="3"/>
  </r>
  <r>
    <x v="1906"/>
    <x v="2"/>
    <s v="Dispositivi medici"/>
    <x v="5"/>
    <x v="5"/>
    <s v="Z12"/>
    <s v="STRUMENTAZIONE PER ESPLORAZIONI FUNZIONALI ED INTERVENTI TERAPEUTICI"/>
    <m/>
    <s v="No"/>
    <m/>
    <s v="Acquisto"/>
    <s v=""/>
    <x v="0"/>
    <m/>
    <n v="50000"/>
    <x v="3"/>
    <x v="3"/>
  </r>
  <r>
    <x v="1907"/>
    <x v="0"/>
    <s v="Dispositivi medici"/>
    <x v="1"/>
    <x v="1"/>
    <s v="W01"/>
    <s v="REAGENTI DIAGNOSTICI"/>
    <m/>
    <s v="Si"/>
    <m/>
    <s v="Convenzione ARCA"/>
    <d v="2016-03-01T00:00:00"/>
    <x v="3"/>
    <m/>
    <n v="51142.86"/>
    <x v="0"/>
    <x v="0"/>
  </r>
  <r>
    <x v="1908"/>
    <x v="5"/>
    <s v="Dispositivi medici"/>
    <x v="127"/>
    <x v="125"/>
    <s v="W020106"/>
    <s v="STRUMENTAZIONE PER CHIMICA CLINICA / IMMUNOCHIMICA TEST RAPIDI"/>
    <m/>
    <s v="No"/>
    <m/>
    <s v="Acquisto"/>
    <s v=""/>
    <x v="5"/>
    <m/>
    <n v="56385.68"/>
    <x v="0"/>
    <x v="0"/>
  </r>
  <r>
    <x v="1909"/>
    <x v="2"/>
    <s v="Dispositivi medici"/>
    <x v="122"/>
    <x v="120"/>
    <s v="W01"/>
    <s v="REAGENTI DIAGNOSTICI"/>
    <m/>
    <s v="No"/>
    <m/>
    <s v="Acquisto"/>
    <d v="2017-10-01T00:00:00"/>
    <x v="2"/>
    <m/>
    <n v="26376.43"/>
    <x v="1"/>
    <x v="1"/>
  </r>
  <r>
    <x v="1910"/>
    <x v="18"/>
    <s v="Dispositivi medici"/>
    <x v="1"/>
    <x v="1"/>
    <s v="W0501010102"/>
    <s v="PROVETTE PER RACCOLTA DI SANGUE"/>
    <m/>
    <s v="Si"/>
    <m/>
    <s v="Acquisto"/>
    <s v=""/>
    <x v="5"/>
    <m/>
    <n v="180000"/>
    <x v="5"/>
    <x v="0"/>
  </r>
  <r>
    <x v="1911"/>
    <x v="18"/>
    <s v="Dispositivi medici"/>
    <x v="1"/>
    <x v="1"/>
    <s v="W0501010102"/>
    <s v="PROVETTE PER RACCOLTA DI SANGUE"/>
    <m/>
    <s v="Si"/>
    <m/>
    <s v="Acquisto"/>
    <s v=""/>
    <x v="5"/>
    <m/>
    <n v="165000"/>
    <x v="5"/>
    <x v="15"/>
  </r>
  <r>
    <x v="1912"/>
    <x v="18"/>
    <s v="Dispositivi medici"/>
    <x v="1"/>
    <x v="1"/>
    <s v="W0501010102"/>
    <s v="PROVETTE PER RACCOLTA DI SANGUE"/>
    <m/>
    <s v="Si"/>
    <m/>
    <s v="Acquisto"/>
    <s v=""/>
    <x v="5"/>
    <m/>
    <n v="223729"/>
    <x v="5"/>
    <x v="1"/>
  </r>
  <r>
    <x v="1913"/>
    <x v="18"/>
    <s v="Dispositivi medici"/>
    <x v="1"/>
    <x v="1"/>
    <s v="W0501010102"/>
    <s v="PROVETTE PER RACCOLTA DI SANGUE"/>
    <m/>
    <s v="Si"/>
    <m/>
    <s v="Acquisto"/>
    <s v=""/>
    <x v="5"/>
    <m/>
    <n v="200000"/>
    <x v="5"/>
    <x v="7"/>
  </r>
  <r>
    <x v="1914"/>
    <x v="18"/>
    <s v="Dispositivi medici"/>
    <x v="1"/>
    <x v="1"/>
    <s v="W0501010102"/>
    <s v="PROVETTE PER RACCOLTA DI SANGUE"/>
    <m/>
    <s v="Si"/>
    <m/>
    <s v="Acquisto"/>
    <s v=""/>
    <x v="5"/>
    <m/>
    <n v="270000"/>
    <x v="5"/>
    <x v="9"/>
  </r>
  <r>
    <x v="1915"/>
    <x v="18"/>
    <s v="Dispositivi medici"/>
    <x v="1"/>
    <x v="1"/>
    <s v="W0501010102"/>
    <s v="PROVETTE PER RACCOLTA DI SANGUE"/>
    <m/>
    <s v="Si"/>
    <m/>
    <s v="Acquisto"/>
    <s v=""/>
    <x v="5"/>
    <m/>
    <n v="200000"/>
    <x v="5"/>
    <x v="4"/>
  </r>
  <r>
    <x v="1916"/>
    <x v="18"/>
    <s v="Dispositivi medici"/>
    <x v="1"/>
    <x v="1"/>
    <s v="W0501010102"/>
    <s v="PROVETTE PER RACCOLTA DI SANGUE"/>
    <m/>
    <s v="Si"/>
    <m/>
    <s v="Acquisto"/>
    <s v=""/>
    <x v="5"/>
    <m/>
    <n v="100000"/>
    <x v="5"/>
    <x v="3"/>
  </r>
  <r>
    <x v="1917"/>
    <x v="18"/>
    <s v="Dispositivi medici"/>
    <x v="1"/>
    <x v="1"/>
    <s v="W0501010102"/>
    <s v="PROVETTE PER RACCOLTA DI SANGUE"/>
    <m/>
    <s v="Si"/>
    <m/>
    <s v="Acquisto"/>
    <s v=""/>
    <x v="5"/>
    <m/>
    <n v="240000"/>
    <x v="5"/>
    <x v="5"/>
  </r>
  <r>
    <x v="1918"/>
    <x v="23"/>
    <s v="Dispositivi medici"/>
    <x v="1"/>
    <x v="1"/>
    <s v="Z12030305"/>
    <s v="RISCALDATORI PER INFUSIONE"/>
    <m/>
    <s v="No"/>
    <m/>
    <s v="Acquisto"/>
    <s v=""/>
    <x v="2"/>
    <m/>
    <n v="3600"/>
    <x v="5"/>
    <x v="4"/>
  </r>
  <r>
    <x v="1919"/>
    <x v="23"/>
    <s v="Dispositivi medici"/>
    <x v="1"/>
    <x v="1"/>
    <s v="Z12030305"/>
    <s v="RISCALDATORI PER INFUSIONE"/>
    <m/>
    <s v="No"/>
    <m/>
    <s v="Acquisto"/>
    <s v=""/>
    <x v="2"/>
    <m/>
    <n v="4800"/>
    <x v="5"/>
    <x v="3"/>
  </r>
  <r>
    <x v="1920"/>
    <x v="23"/>
    <s v="Dispositivi medici"/>
    <x v="1"/>
    <x v="1"/>
    <s v="Z12030305"/>
    <s v="RISCALDATORI PER INFUSIONE"/>
    <m/>
    <s v="No"/>
    <m/>
    <s v="Acquisto"/>
    <s v=""/>
    <x v="2"/>
    <m/>
    <n v="28800"/>
    <x v="5"/>
    <x v="5"/>
  </r>
  <r>
    <x v="1921"/>
    <x v="0"/>
    <s v="Forniture / servizi"/>
    <x v="347"/>
    <x v="342"/>
    <m/>
    <s v="-"/>
    <m/>
    <s v="No"/>
    <m/>
    <s v="Acquisto"/>
    <d v="2017-06-01T00:00:00"/>
    <x v="3"/>
    <m/>
    <n v="20000"/>
    <x v="4"/>
    <x v="4"/>
  </r>
  <r>
    <x v="1922"/>
    <x v="24"/>
    <s v="Dispositivi medici"/>
    <x v="1"/>
    <x v="1"/>
    <s v="R90"/>
    <s v="DISPOSITIVI PER APPARATO RESPIRATORIO E ANESTESIA - VARI"/>
    <m/>
    <s v="No"/>
    <m/>
    <s v="Acquisto"/>
    <d v="2016-02-01T00:00:00"/>
    <x v="3"/>
    <m/>
    <n v="35700"/>
    <x v="3"/>
    <x v="3"/>
  </r>
  <r>
    <x v="1923"/>
    <x v="0"/>
    <s v="Forniture / servizi"/>
    <x v="236"/>
    <x v="234"/>
    <m/>
    <s v="-"/>
    <m/>
    <s v="No"/>
    <m/>
    <s v="Acquisto"/>
    <s v=""/>
    <x v="0"/>
    <m/>
    <n v="24600"/>
    <x v="5"/>
    <x v="5"/>
  </r>
  <r>
    <x v="1924"/>
    <x v="0"/>
    <s v="Forniture / servizi"/>
    <x v="236"/>
    <x v="234"/>
    <m/>
    <s v="-"/>
    <m/>
    <s v="No"/>
    <m/>
    <s v="Acquisto"/>
    <s v=""/>
    <x v="0"/>
    <m/>
    <n v="7000"/>
    <x v="5"/>
    <x v="5"/>
  </r>
  <r>
    <x v="1925"/>
    <x v="13"/>
    <s v="Dispositivi medici"/>
    <x v="1"/>
    <x v="1"/>
    <s v="W0102050208"/>
    <s v="GLICOPROTEINA SPECIFICA B1 DELLA GRAVIDANZA"/>
    <m/>
    <s v="No"/>
    <m/>
    <s v="Acquisto"/>
    <d v="2016-12-01T00:00:00"/>
    <x v="2"/>
    <m/>
    <n v="40000"/>
    <x v="7"/>
    <x v="2"/>
  </r>
  <r>
    <x v="1926"/>
    <x v="13"/>
    <s v="Dispositivi medici"/>
    <x v="1"/>
    <x v="1"/>
    <s v="W0102050208"/>
    <s v="GLICOPROTEINA SPECIFICA B1 DELLA GRAVIDANZA"/>
    <m/>
    <s v="No"/>
    <m/>
    <s v="Acquisto"/>
    <d v="2016-12-01T00:00:00"/>
    <x v="2"/>
    <m/>
    <n v="19000"/>
    <x v="7"/>
    <x v="7"/>
  </r>
  <r>
    <x v="1927"/>
    <x v="13"/>
    <s v="Dispositivi medici"/>
    <x v="1"/>
    <x v="1"/>
    <s v="W0102050208"/>
    <s v="GLICOPROTEINA SPECIFICA B1 DELLA GRAVIDANZA"/>
    <m/>
    <s v="No"/>
    <m/>
    <s v="Acquisto"/>
    <d v="2016-12-01T00:00:00"/>
    <x v="2"/>
    <m/>
    <n v="65000"/>
    <x v="7"/>
    <x v="5"/>
  </r>
  <r>
    <x v="1928"/>
    <x v="9"/>
    <s v="Dispositivi medici"/>
    <x v="122"/>
    <x v="120"/>
    <s v="W01"/>
    <s v="REAGENTI DIAGNOSTICI"/>
    <m/>
    <s v="No"/>
    <m/>
    <s v="Acquisto"/>
    <d v="2017-12-01T00:00:00"/>
    <x v="5"/>
    <m/>
    <n v="74940"/>
    <x v="1"/>
    <x v="1"/>
  </r>
  <r>
    <x v="1929"/>
    <x v="13"/>
    <s v="Dispositivi medici"/>
    <x v="122"/>
    <x v="120"/>
    <s v="W01"/>
    <s v="REAGENTI DIAGNOSTICI"/>
    <m/>
    <s v="No"/>
    <m/>
    <s v="Acquisto"/>
    <s v=""/>
    <x v="5"/>
    <m/>
    <n v="123297.60000000001"/>
    <x v="5"/>
    <x v="0"/>
  </r>
  <r>
    <x v="1930"/>
    <x v="13"/>
    <s v="Dispositivi medici"/>
    <x v="122"/>
    <x v="120"/>
    <s v="W01"/>
    <s v="REAGENTI DIAGNOSTICI"/>
    <m/>
    <s v="No"/>
    <m/>
    <s v="Acquisto"/>
    <s v=""/>
    <x v="5"/>
    <m/>
    <n v="850000"/>
    <x v="5"/>
    <x v="5"/>
  </r>
  <r>
    <x v="1931"/>
    <x v="21"/>
    <s v="Dispositivi medici"/>
    <x v="60"/>
    <x v="60"/>
    <s v="W01"/>
    <s v="REAGENTI DIAGNOSTICI"/>
    <m/>
    <s v="No"/>
    <m/>
    <s v="Acquisto"/>
    <d v="2019-06-01T00:00:00"/>
    <x v="5"/>
    <m/>
    <n v="235000"/>
    <x v="2"/>
    <x v="2"/>
  </r>
  <r>
    <x v="1932"/>
    <x v="21"/>
    <s v="Dispositivi medici"/>
    <x v="60"/>
    <x v="60"/>
    <s v="W01"/>
    <s v="REAGENTI DIAGNOSTICI"/>
    <m/>
    <s v="No"/>
    <m/>
    <s v="Acquisto"/>
    <d v="2019-06-01T00:00:00"/>
    <x v="5"/>
    <m/>
    <n v="113600"/>
    <x v="2"/>
    <x v="15"/>
  </r>
  <r>
    <x v="1933"/>
    <x v="21"/>
    <s v="Dispositivi medici"/>
    <x v="60"/>
    <x v="60"/>
    <s v="W01"/>
    <s v="REAGENTI DIAGNOSTICI"/>
    <m/>
    <s v="No"/>
    <m/>
    <s v="Acquisto"/>
    <d v="2019-06-01T00:00:00"/>
    <x v="5"/>
    <m/>
    <n v="343821"/>
    <x v="2"/>
    <x v="1"/>
  </r>
  <r>
    <x v="1934"/>
    <x v="21"/>
    <s v="Dispositivi medici"/>
    <x v="60"/>
    <x v="60"/>
    <s v="W01"/>
    <s v="REAGENTI DIAGNOSTICI"/>
    <m/>
    <s v="No"/>
    <m/>
    <s v="Acquisto"/>
    <d v="2019-06-01T00:00:00"/>
    <x v="5"/>
    <m/>
    <n v="187000"/>
    <x v="2"/>
    <x v="7"/>
  </r>
  <r>
    <x v="1935"/>
    <x v="21"/>
    <s v="Dispositivi medici"/>
    <x v="60"/>
    <x v="60"/>
    <s v="W01"/>
    <s v="REAGENTI DIAGNOSTICI"/>
    <m/>
    <s v="No"/>
    <m/>
    <s v="Acquisto"/>
    <d v="2019-06-01T00:00:00"/>
    <x v="5"/>
    <m/>
    <n v="238000"/>
    <x v="2"/>
    <x v="5"/>
  </r>
  <r>
    <x v="1936"/>
    <x v="2"/>
    <s v="Dispositivi medici"/>
    <x v="122"/>
    <x v="120"/>
    <s v="W01"/>
    <s v="REAGENTI DIAGNOSTICI"/>
    <m/>
    <s v="No"/>
    <m/>
    <s v="Acquisto"/>
    <d v="2017-12-01T00:00:00"/>
    <x v="2"/>
    <m/>
    <n v="38200"/>
    <x v="5"/>
    <x v="5"/>
  </r>
  <r>
    <x v="1937"/>
    <x v="5"/>
    <s v="Dispositivi medici"/>
    <x v="1"/>
    <x v="1"/>
    <s v="W0103"/>
    <s v="EMATOLOGIA / ISTOLOGIA / CITOLOGIA"/>
    <m/>
    <s v="No"/>
    <m/>
    <s v="Acquisto"/>
    <d v="2016-12-01T00:00:00"/>
    <x v="5"/>
    <m/>
    <n v="100000"/>
    <x v="5"/>
    <x v="5"/>
  </r>
  <r>
    <x v="1938"/>
    <x v="9"/>
    <s v="Dispositivi medici"/>
    <x v="122"/>
    <x v="120"/>
    <s v="W01"/>
    <s v="REAGENTI DIAGNOSTICI"/>
    <m/>
    <s v="Si"/>
    <m/>
    <s v="Convenzione ARCA"/>
    <d v="2017-09-01T00:00:00"/>
    <x v="5"/>
    <m/>
    <n v="16542.5"/>
    <x v="1"/>
    <x v="1"/>
  </r>
  <r>
    <x v="1939"/>
    <x v="9"/>
    <s v="Dispositivi medici"/>
    <x v="122"/>
    <x v="120"/>
    <s v="W01"/>
    <s v="REAGENTI DIAGNOSTICI"/>
    <m/>
    <s v="Si"/>
    <m/>
    <s v="Convenzione ARCA"/>
    <d v="2017-12-01T00:00:00"/>
    <x v="5"/>
    <m/>
    <n v="19350"/>
    <x v="1"/>
    <x v="1"/>
  </r>
  <r>
    <x v="1940"/>
    <x v="5"/>
    <s v="Dispositivi medici"/>
    <x v="1"/>
    <x v="1"/>
    <s v="W01"/>
    <s v="REAGENTI DIAGNOSTICI"/>
    <m/>
    <s v="No"/>
    <m/>
    <s v="Acquisto"/>
    <d v="2016-12-01T00:00:00"/>
    <x v="2"/>
    <m/>
    <n v="15000"/>
    <x v="7"/>
    <x v="7"/>
  </r>
  <r>
    <x v="1941"/>
    <x v="4"/>
    <s v="Dispositivi medici"/>
    <x v="122"/>
    <x v="120"/>
    <s v="W01"/>
    <s v="REAGENTI DIAGNOSTICI"/>
    <m/>
    <s v="No"/>
    <m/>
    <s v="Acquisto"/>
    <d v="2018-08-01T00:00:00"/>
    <x v="2"/>
    <m/>
    <n v="117886"/>
    <x v="1"/>
    <x v="1"/>
  </r>
  <r>
    <x v="1942"/>
    <x v="9"/>
    <s v="Dispositivi medici"/>
    <x v="122"/>
    <x v="120"/>
    <s v="W01"/>
    <s v="REAGENTI DIAGNOSTICI"/>
    <m/>
    <s v="Si"/>
    <m/>
    <s v="Convenzione ARCA"/>
    <d v="2017-12-01T00:00:00"/>
    <x v="5"/>
    <m/>
    <n v="234345.44"/>
    <x v="1"/>
    <x v="1"/>
  </r>
  <r>
    <x v="1943"/>
    <x v="9"/>
    <s v="Dispositivi medici"/>
    <x v="122"/>
    <x v="120"/>
    <s v="W01"/>
    <s v="REAGENTI DIAGNOSTICI"/>
    <m/>
    <s v="No"/>
    <m/>
    <s v="Acquisto"/>
    <d v="2017-10-01T00:00:00"/>
    <x v="5"/>
    <m/>
    <n v="127910"/>
    <x v="1"/>
    <x v="1"/>
  </r>
  <r>
    <x v="1944"/>
    <x v="10"/>
    <s v="Dispositivi medici"/>
    <x v="60"/>
    <x v="60"/>
    <s v="W0105"/>
    <s v="IMMUNOLOGIA DELLE MALATTIE INFETTIVE"/>
    <m/>
    <s v="No"/>
    <m/>
    <s v="Acquisto"/>
    <d v="2017-03-01T00:00:00"/>
    <x v="5"/>
    <m/>
    <n v="39500"/>
    <x v="2"/>
    <x v="2"/>
  </r>
  <r>
    <x v="1945"/>
    <x v="10"/>
    <s v="Dispositivi medici"/>
    <x v="60"/>
    <x v="60"/>
    <s v="W0105"/>
    <s v="IMMUNOLOGIA DELLE MALATTIE INFETTIVE"/>
    <m/>
    <s v="No"/>
    <m/>
    <s v="Acquisto"/>
    <d v="2017-03-01T00:00:00"/>
    <x v="5"/>
    <m/>
    <n v="25000"/>
    <x v="2"/>
    <x v="15"/>
  </r>
  <r>
    <x v="1946"/>
    <x v="9"/>
    <s v="Dispositivi medici"/>
    <x v="122"/>
    <x v="120"/>
    <s v="W01"/>
    <s v="REAGENTI DIAGNOSTICI"/>
    <m/>
    <s v="No"/>
    <m/>
    <s v="Acquisto"/>
    <d v="2017-10-01T00:00:00"/>
    <x v="5"/>
    <m/>
    <n v="95541.7"/>
    <x v="1"/>
    <x v="1"/>
  </r>
  <r>
    <x v="1947"/>
    <x v="0"/>
    <s v="Dispositivi medici"/>
    <x v="60"/>
    <x v="60"/>
    <s v="W01"/>
    <s v="REAGENTI DIAGNOSTICI"/>
    <m/>
    <s v="No"/>
    <m/>
    <s v="Acquisto"/>
    <d v="2017-04-01T00:00:00"/>
    <x v="1"/>
    <m/>
    <n v="15000"/>
    <x v="2"/>
    <x v="2"/>
  </r>
  <r>
    <x v="1948"/>
    <x v="7"/>
    <s v="Dispositivi medici"/>
    <x v="60"/>
    <x v="60"/>
    <s v="W01"/>
    <s v="REAGENTI DIAGNOSTICI"/>
    <m/>
    <s v="No"/>
    <m/>
    <s v="Acquisto"/>
    <d v="2016-12-01T00:00:00"/>
    <x v="5"/>
    <m/>
    <n v="44000"/>
    <x v="2"/>
    <x v="2"/>
  </r>
  <r>
    <x v="1949"/>
    <x v="9"/>
    <s v="Dispositivi medici"/>
    <x v="122"/>
    <x v="120"/>
    <s v="W01"/>
    <s v="REAGENTI DIAGNOSTICI"/>
    <m/>
    <s v="No"/>
    <m/>
    <s v="Acquisto"/>
    <d v="2017-09-01T00:00:00"/>
    <x v="5"/>
    <m/>
    <n v="11010"/>
    <x v="1"/>
    <x v="1"/>
  </r>
  <r>
    <x v="1950"/>
    <x v="0"/>
    <s v="Dispositivi medici"/>
    <x v="60"/>
    <x v="60"/>
    <s v="W01"/>
    <s v="REAGENTI DIAGNOSTICI"/>
    <m/>
    <s v="No"/>
    <m/>
    <s v="Acquisto"/>
    <d v="2017-04-01T00:00:00"/>
    <x v="1"/>
    <m/>
    <n v="40000"/>
    <x v="2"/>
    <x v="2"/>
  </r>
  <r>
    <x v="1951"/>
    <x v="2"/>
    <s v="Dispositivi medici"/>
    <x v="122"/>
    <x v="120"/>
    <s v="W01"/>
    <s v="REAGENTI DIAGNOSTICI"/>
    <m/>
    <s v="No"/>
    <m/>
    <s v="Acquisto"/>
    <d v="2018-02-01T00:00:00"/>
    <x v="2"/>
    <m/>
    <n v="24800"/>
    <x v="1"/>
    <x v="1"/>
  </r>
  <r>
    <x v="1952"/>
    <x v="9"/>
    <s v="Dispositivi medici"/>
    <x v="122"/>
    <x v="120"/>
    <s v="W01"/>
    <s v="REAGENTI DIAGNOSTICI"/>
    <m/>
    <s v="Si"/>
    <m/>
    <s v="Convenzione ARCA"/>
    <d v="2017-09-01T00:00:00"/>
    <x v="5"/>
    <m/>
    <n v="99360"/>
    <x v="1"/>
    <x v="1"/>
  </r>
  <r>
    <x v="1953"/>
    <x v="0"/>
    <s v="Dispositivi medici"/>
    <x v="60"/>
    <x v="60"/>
    <s v="W01"/>
    <s v="REAGENTI DIAGNOSTICI"/>
    <m/>
    <s v="No"/>
    <m/>
    <s v="Convenzione ARCA"/>
    <d v="2017-04-01T00:00:00"/>
    <x v="5"/>
    <m/>
    <n v="15000"/>
    <x v="2"/>
    <x v="2"/>
  </r>
  <r>
    <x v="1954"/>
    <x v="0"/>
    <s v="Dispositivi medici"/>
    <x v="60"/>
    <x v="60"/>
    <s v="W01"/>
    <s v="REAGENTI DIAGNOSTICI"/>
    <m/>
    <s v="No"/>
    <m/>
    <s v="Convenzione ARCA"/>
    <d v="2017-04-01T00:00:00"/>
    <x v="1"/>
    <m/>
    <n v="45000"/>
    <x v="2"/>
    <x v="2"/>
  </r>
  <r>
    <x v="1955"/>
    <x v="9"/>
    <s v="Dispositivi medici"/>
    <x v="122"/>
    <x v="120"/>
    <s v="W01"/>
    <s v="REAGENTI DIAGNOSTICI"/>
    <m/>
    <s v="No"/>
    <m/>
    <s v="Noleggio"/>
    <d v="2016-06-01T00:00:00"/>
    <x v="5"/>
    <m/>
    <n v="26160"/>
    <x v="11"/>
    <x v="15"/>
  </r>
  <r>
    <x v="1956"/>
    <x v="2"/>
    <s v="Dispositivi medici"/>
    <x v="122"/>
    <x v="120"/>
    <s v="W01"/>
    <s v="REAGENTI DIAGNOSTICI"/>
    <m/>
    <s v="No"/>
    <m/>
    <s v="Acquisto"/>
    <d v="2018-04-01T00:00:00"/>
    <x v="5"/>
    <m/>
    <n v="35000"/>
    <x v="9"/>
    <x v="9"/>
  </r>
  <r>
    <x v="1957"/>
    <x v="16"/>
    <s v="Forniture / servizi"/>
    <x v="348"/>
    <x v="343"/>
    <m/>
    <s v="-"/>
    <m/>
    <s v="No"/>
    <m/>
    <s v="Acquisto"/>
    <s v=""/>
    <x v="2"/>
    <m/>
    <n v="183847.88"/>
    <x v="0"/>
    <x v="0"/>
  </r>
  <r>
    <x v="1958"/>
    <x v="16"/>
    <s v="Forniture / servizi"/>
    <x v="348"/>
    <x v="343"/>
    <m/>
    <s v="-"/>
    <m/>
    <s v="No"/>
    <m/>
    <s v="Acquisto"/>
    <s v=""/>
    <x v="2"/>
    <m/>
    <n v="164000"/>
    <x v="0"/>
    <x v="9"/>
  </r>
  <r>
    <x v="1959"/>
    <x v="6"/>
    <s v="Dispositivi medici"/>
    <x v="122"/>
    <x v="120"/>
    <s v="W01"/>
    <s v="REAGENTI DIAGNOSTICI"/>
    <m/>
    <s v="No"/>
    <m/>
    <s v="Acquisto"/>
    <d v="2018-02-01T00:00:00"/>
    <x v="5"/>
    <m/>
    <n v="12000"/>
    <x v="5"/>
    <x v="5"/>
  </r>
  <r>
    <x v="1960"/>
    <x v="0"/>
    <s v="Dispositivi medici"/>
    <x v="1"/>
    <x v="1"/>
    <s v="W01"/>
    <s v="REAGENTI DIAGNOSTICI"/>
    <m/>
    <s v="No"/>
    <m/>
    <s v="Acquisto"/>
    <s v=""/>
    <x v="2"/>
    <m/>
    <n v="49000"/>
    <x v="5"/>
    <x v="5"/>
  </r>
  <r>
    <x v="1961"/>
    <x v="0"/>
    <s v="Dispositivi medici"/>
    <x v="5"/>
    <x v="5"/>
    <s v="Z110401"/>
    <s v="ECOTOMOGRAFI"/>
    <m/>
    <s v="No"/>
    <m/>
    <s v="Acquisto"/>
    <s v=""/>
    <x v="0"/>
    <m/>
    <n v="80000"/>
    <x v="5"/>
    <x v="5"/>
  </r>
  <r>
    <x v="1962"/>
    <x v="2"/>
    <s v="Dispositivi medici"/>
    <x v="5"/>
    <x v="5"/>
    <s v="Z12"/>
    <s v="STRUMENTAZIONE PER ESPLORAZIONI FUNZIONALI ED INTERVENTI TERAPEUTICI"/>
    <m/>
    <s v="No"/>
    <m/>
    <s v="Acquisto"/>
    <s v=""/>
    <x v="0"/>
    <m/>
    <n v="80000"/>
    <x v="3"/>
    <x v="3"/>
  </r>
  <r>
    <x v="1963"/>
    <x v="0"/>
    <s v="Dispositivi medici"/>
    <x v="1"/>
    <x v="1"/>
    <s v="W01"/>
    <s v="REAGENTI DIAGNOSTICI"/>
    <m/>
    <s v="No"/>
    <m/>
    <s v="Acquisto"/>
    <s v=""/>
    <x v="2"/>
    <m/>
    <n v="115000"/>
    <x v="5"/>
    <x v="5"/>
  </r>
  <r>
    <x v="1964"/>
    <x v="5"/>
    <s v="Dispositivi medici"/>
    <x v="1"/>
    <x v="1"/>
    <s v="B03"/>
    <s v="DISPOSITIVI PER AFERESI"/>
    <m/>
    <s v="Si"/>
    <m/>
    <s v="Convenzione ARCA"/>
    <d v="2016-12-01T00:00:00"/>
    <x v="3"/>
    <m/>
    <n v="83000"/>
    <x v="7"/>
    <x v="7"/>
  </r>
  <r>
    <x v="1965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18000"/>
    <x v="2"/>
    <x v="2"/>
  </r>
  <r>
    <x v="1966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15000"/>
    <x v="2"/>
    <x v="15"/>
  </r>
  <r>
    <x v="1967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40000"/>
    <x v="2"/>
    <x v="11"/>
  </r>
  <r>
    <x v="1968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8000"/>
    <x v="2"/>
    <x v="7"/>
  </r>
  <r>
    <x v="1969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160000"/>
    <x v="2"/>
    <x v="9"/>
  </r>
  <r>
    <x v="1970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5000"/>
    <x v="2"/>
    <x v="4"/>
  </r>
  <r>
    <x v="1971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40000"/>
    <x v="2"/>
    <x v="8"/>
  </r>
  <r>
    <x v="1972"/>
    <x v="0"/>
    <s v="Dispositivi medici"/>
    <x v="127"/>
    <x v="125"/>
    <s v="W01"/>
    <s v="REAGENTI DIAGNOSTICI"/>
    <m/>
    <s v="No"/>
    <m/>
    <s v="Acquisto"/>
    <s v=""/>
    <x v="1"/>
    <m/>
    <n v="8373.84"/>
    <x v="0"/>
    <x v="0"/>
  </r>
  <r>
    <x v="1973"/>
    <x v="0"/>
    <s v="Dispositivi medici"/>
    <x v="122"/>
    <x v="120"/>
    <s v="W01"/>
    <s v="REAGENTI DIAGNOSTICI"/>
    <m/>
    <s v="No"/>
    <m/>
    <s v="Acquisto"/>
    <s v=""/>
    <x v="5"/>
    <m/>
    <n v="5000"/>
    <x v="5"/>
    <x v="5"/>
  </r>
  <r>
    <x v="1974"/>
    <x v="5"/>
    <s v="Dispositivi medici"/>
    <x v="1"/>
    <x v="1"/>
    <s v="B99"/>
    <s v="DISPOSITIVI PER EMOTRASFUSIONE ED EMATOLOGIA - ALTRI"/>
    <m/>
    <s v="No"/>
    <m/>
    <s v="Acquisto"/>
    <d v="2016-12-01T00:00:00"/>
    <x v="2"/>
    <m/>
    <n v="70000"/>
    <x v="5"/>
    <x v="5"/>
  </r>
  <r>
    <x v="1975"/>
    <x v="13"/>
    <s v="Dispositivi medici"/>
    <x v="350"/>
    <x v="345"/>
    <s v="W01"/>
    <s v="REAGENTI DIAGNOSTICI"/>
    <m/>
    <s v="No"/>
    <m/>
    <s v="Acquisto"/>
    <d v="2017-03-01T00:00:00"/>
    <x v="5"/>
    <m/>
    <n v="12800"/>
    <x v="2"/>
    <x v="0"/>
  </r>
  <r>
    <x v="1976"/>
    <x v="13"/>
    <s v="Dispositivi medici"/>
    <x v="350"/>
    <x v="345"/>
    <s v="W01"/>
    <s v="REAGENTI DIAGNOSTICI"/>
    <m/>
    <s v="No"/>
    <m/>
    <s v="Acquisto"/>
    <d v="2017-03-01T00:00:00"/>
    <x v="5"/>
    <m/>
    <n v="25000"/>
    <x v="2"/>
    <x v="2"/>
  </r>
  <r>
    <x v="1977"/>
    <x v="9"/>
    <s v="Dispositivi medici"/>
    <x v="122"/>
    <x v="120"/>
    <s v="W01"/>
    <s v="REAGENTI DIAGNOSTICI"/>
    <m/>
    <s v="No"/>
    <m/>
    <s v="Acquisto"/>
    <d v="2017-09-01T00:00:00"/>
    <x v="5"/>
    <m/>
    <n v="20825"/>
    <x v="1"/>
    <x v="1"/>
  </r>
  <r>
    <x v="1978"/>
    <x v="7"/>
    <s v="Dispositivi medici"/>
    <x v="122"/>
    <x v="120"/>
    <s v="W01"/>
    <s v="REAGENTI DIAGNOSTICI"/>
    <m/>
    <s v="No"/>
    <m/>
    <s v="Acquisto"/>
    <d v="2017-01-01T00:00:00"/>
    <x v="2"/>
    <m/>
    <n v="10262.700000000001"/>
    <x v="1"/>
    <x v="1"/>
  </r>
  <r>
    <x v="1979"/>
    <x v="9"/>
    <s v="Dispositivi medici"/>
    <x v="127"/>
    <x v="125"/>
    <s v="V90"/>
    <s v="DISPOSITIVI NON COMPRESI NELLE CLASSI PRECEDENTI - VARI"/>
    <m/>
    <s v="No"/>
    <m/>
    <s v="Acquisto"/>
    <d v="2017-04-01T00:00:00"/>
    <x v="1"/>
    <m/>
    <n v="100800.41"/>
    <x v="0"/>
    <x v="0"/>
  </r>
  <r>
    <x v="1980"/>
    <x v="9"/>
    <s v="Dispositivi medici"/>
    <x v="54"/>
    <x v="54"/>
    <s v="A01"/>
    <s v="AGHI"/>
    <m/>
    <s v="No"/>
    <m/>
    <s v="Acquisto"/>
    <d v="2017-09-01T00:00:00"/>
    <x v="2"/>
    <m/>
    <n v="30000"/>
    <x v="3"/>
    <x v="3"/>
  </r>
  <r>
    <x v="1981"/>
    <x v="2"/>
    <s v="Dispositivi medici"/>
    <x v="5"/>
    <x v="5"/>
    <s v="W02"/>
    <s v="STRUMENTAZIONE IVD"/>
    <m/>
    <s v="No"/>
    <m/>
    <s v="Acquisto"/>
    <s v=""/>
    <x v="0"/>
    <m/>
    <n v="60000"/>
    <x v="3"/>
    <x v="3"/>
  </r>
  <r>
    <x v="1982"/>
    <x v="5"/>
    <s v="Dispositivi medici"/>
    <x v="1"/>
    <x v="1"/>
    <s v="W0103"/>
    <s v="EMATOLOGIA / ISTOLOGIA / CITOLOGIA"/>
    <m/>
    <s v="No"/>
    <m/>
    <s v="Acquisto"/>
    <s v=""/>
    <x v="2"/>
    <m/>
    <n v="59000"/>
    <x v="5"/>
    <x v="5"/>
  </r>
  <r>
    <x v="1983"/>
    <x v="15"/>
    <s v="Forniture / servizi"/>
    <x v="160"/>
    <x v="158"/>
    <m/>
    <s v="-"/>
    <m/>
    <s v="Si"/>
    <m/>
    <s v="Acquisto"/>
    <s v=""/>
    <x v="5"/>
    <m/>
    <n v="555774.12"/>
    <x v="0"/>
    <x v="0"/>
  </r>
  <r>
    <x v="1984"/>
    <x v="15"/>
    <s v="Forniture / servizi"/>
    <x v="160"/>
    <x v="158"/>
    <m/>
    <s v="-"/>
    <m/>
    <s v="Si"/>
    <m/>
    <s v="Acquisto"/>
    <s v=""/>
    <x v="5"/>
    <m/>
    <n v="533000"/>
    <x v="0"/>
    <x v="2"/>
  </r>
  <r>
    <x v="1985"/>
    <x v="15"/>
    <s v="Forniture / servizi"/>
    <x v="160"/>
    <x v="158"/>
    <m/>
    <s v="-"/>
    <m/>
    <s v="Si"/>
    <m/>
    <s v="Acquisto"/>
    <s v=""/>
    <x v="5"/>
    <m/>
    <n v="510000"/>
    <x v="0"/>
    <x v="9"/>
  </r>
  <r>
    <x v="1986"/>
    <x v="15"/>
    <s v="Forniture / servizi"/>
    <x v="160"/>
    <x v="158"/>
    <m/>
    <s v="-"/>
    <m/>
    <s v="Si"/>
    <m/>
    <s v="Acquisto"/>
    <s v=""/>
    <x v="5"/>
    <m/>
    <n v="135000"/>
    <x v="0"/>
    <x v="8"/>
  </r>
  <r>
    <x v="1987"/>
    <x v="15"/>
    <s v="Forniture / servizi"/>
    <x v="160"/>
    <x v="158"/>
    <m/>
    <s v="-"/>
    <m/>
    <s v="Si"/>
    <m/>
    <s v="Acquisto"/>
    <s v=""/>
    <x v="5"/>
    <m/>
    <n v="210000"/>
    <x v="0"/>
    <x v="3"/>
  </r>
  <r>
    <x v="1988"/>
    <x v="15"/>
    <s v="Forniture / servizi"/>
    <x v="160"/>
    <x v="158"/>
    <m/>
    <s v="-"/>
    <m/>
    <s v="Si"/>
    <m/>
    <s v="Acquisto"/>
    <s v=""/>
    <x v="5"/>
    <m/>
    <n v="180000"/>
    <x v="0"/>
    <x v="10"/>
  </r>
  <r>
    <x v="1989"/>
    <x v="0"/>
    <s v="Forniture / servizi"/>
    <x v="160"/>
    <x v="158"/>
    <m/>
    <s v="-"/>
    <m/>
    <s v="Si"/>
    <m/>
    <s v="Convenzione ARCA"/>
    <d v="2017-02-01T00:00:00"/>
    <x v="5"/>
    <m/>
    <n v="180000"/>
    <x v="10"/>
    <x v="10"/>
  </r>
  <r>
    <x v="1990"/>
    <x v="13"/>
    <s v="Dispositivi medici"/>
    <x v="1"/>
    <x v="1"/>
    <s v="A03010202"/>
    <s v="DEFLUSSORI UROLOGICI"/>
    <m/>
    <s v="No"/>
    <m/>
    <s v="Acquisto"/>
    <d v="2017-08-01T00:00:00"/>
    <x v="2"/>
    <m/>
    <n v="15000"/>
    <x v="7"/>
    <x v="15"/>
  </r>
  <r>
    <x v="1991"/>
    <x v="13"/>
    <s v="Dispositivi medici"/>
    <x v="1"/>
    <x v="1"/>
    <s v="A03010202"/>
    <s v="DEFLUSSORI UROLOGICI"/>
    <m/>
    <s v="No"/>
    <m/>
    <s v="Acquisto"/>
    <d v="2017-08-01T00:00:00"/>
    <x v="2"/>
    <m/>
    <n v="13000"/>
    <x v="7"/>
    <x v="7"/>
  </r>
  <r>
    <x v="1992"/>
    <x v="2"/>
    <s v="Dispositivi medici"/>
    <x v="221"/>
    <x v="219"/>
    <s v="W05030399"/>
    <s v="DISPOSITIVI PER LABORATORIO MICROBIOLOGICO - ALTRI"/>
    <m/>
    <s v="Si"/>
    <m/>
    <s v="Acquisto"/>
    <d v="2017-12-01T00:00:00"/>
    <x v="2"/>
    <m/>
    <n v="150000"/>
    <x v="4"/>
    <x v="4"/>
  </r>
  <r>
    <x v="1993"/>
    <x v="9"/>
    <s v="Dispositivi medici"/>
    <x v="55"/>
    <x v="55"/>
    <s v="A01"/>
    <s v="AGHI"/>
    <m/>
    <s v="No"/>
    <m/>
    <s v="Acquisto"/>
    <d v="2017-11-01T00:00:00"/>
    <x v="2"/>
    <m/>
    <n v="18000"/>
    <x v="3"/>
    <x v="3"/>
  </r>
  <r>
    <x v="1994"/>
    <x v="0"/>
    <s v="Dispositivi medici"/>
    <x v="50"/>
    <x v="50"/>
    <s v="K01"/>
    <s v="DISPOSITIVI PER CHIRURGIA MINI-INVASIVA"/>
    <m/>
    <s v="Si"/>
    <m/>
    <s v="Convenzione ARCA"/>
    <d v="2016-11-01T00:00:00"/>
    <x v="3"/>
    <m/>
    <n v="42000"/>
    <x v="3"/>
    <x v="3"/>
  </r>
  <r>
    <x v="1995"/>
    <x v="12"/>
    <s v="Dispositivi medici"/>
    <x v="60"/>
    <x v="60"/>
    <s v="W01010501"/>
    <s v="SIERI DI CONTROLLO MULTICOMPONENTI (CHIMICA CLINICA)"/>
    <m/>
    <s v="No"/>
    <m/>
    <s v="Acquisto"/>
    <d v="2019-09-01T00:00:00"/>
    <x v="2"/>
    <m/>
    <n v="83368.94"/>
    <x v="0"/>
    <x v="0"/>
  </r>
  <r>
    <x v="1996"/>
    <x v="5"/>
    <s v="Dispositivi medici"/>
    <x v="127"/>
    <x v="125"/>
    <s v="W020103"/>
    <s v="STRUMENTAZIONE PER CHIMICA CLINICA / IMMUNOCHIMICA INTEGRATA/MODULARE"/>
    <m/>
    <s v="No"/>
    <m/>
    <s v="Acquisto"/>
    <s v=""/>
    <x v="5"/>
    <m/>
    <n v="151717.85999999999"/>
    <x v="0"/>
    <x v="0"/>
  </r>
  <r>
    <x v="1997"/>
    <x v="3"/>
    <s v="Dispositivi medici"/>
    <x v="351"/>
    <x v="346"/>
    <s v="C0104010204"/>
    <s v="SISTEMI PER ATERECTOMIA CORONARICA"/>
    <m/>
    <s v="Si"/>
    <m/>
    <s v="Convenzione ARCA"/>
    <d v="2015-12-01T00:00:00"/>
    <x v="2"/>
    <m/>
    <n v="1994197.31"/>
    <x v="0"/>
    <x v="0"/>
  </r>
  <r>
    <x v="1998"/>
    <x v="8"/>
    <s v="Dispositivi medici"/>
    <x v="1"/>
    <x v="1"/>
    <s v="A0601"/>
    <s v="SISTEMI DI DRENAGGIO CHIRURGICO"/>
    <m/>
    <s v="Si"/>
    <m/>
    <s v="Convenzione ARCA"/>
    <d v="2016-03-01T00:00:00"/>
    <x v="2"/>
    <m/>
    <n v="106291.21"/>
    <x v="0"/>
    <x v="0"/>
  </r>
  <r>
    <x v="1999"/>
    <x v="5"/>
    <s v="Dispositivi medici"/>
    <x v="1"/>
    <x v="1"/>
    <s v="A020104"/>
    <s v="SIRINGHE PER INIETTORE"/>
    <m/>
    <s v="No"/>
    <m/>
    <s v="Acquisto"/>
    <d v="2016-12-01T00:00:00"/>
    <x v="0"/>
    <m/>
    <n v="223795.62"/>
    <x v="0"/>
    <x v="0"/>
  </r>
  <r>
    <x v="2000"/>
    <x v="2"/>
    <s v="Dispositivi medici"/>
    <x v="32"/>
    <x v="32"/>
    <s v="Z120302"/>
    <s v="STRUMENTAZIONE PER IL MONITORAGGIO DI PARAMETRI VITALI"/>
    <m/>
    <s v="No"/>
    <m/>
    <s v="Acquisto"/>
    <s v=""/>
    <x v="0"/>
    <m/>
    <n v="180000"/>
    <x v="4"/>
    <x v="4"/>
  </r>
  <r>
    <x v="2001"/>
    <x v="0"/>
    <s v="Dispositivi medici"/>
    <x v="1"/>
    <x v="1"/>
    <s v="W01"/>
    <s v="REAGENTI DIAGNOSTICI"/>
    <m/>
    <s v="Si"/>
    <m/>
    <s v="Convenzione ARCA"/>
    <d v="2017-03-01T00:00:00"/>
    <x v="2"/>
    <m/>
    <n v="205000"/>
    <x v="7"/>
    <x v="7"/>
  </r>
  <r>
    <x v="2002"/>
    <x v="12"/>
    <s v="Dispositivi medici"/>
    <x v="122"/>
    <x v="120"/>
    <s v="W0104"/>
    <s v="MICROBIOLOGIA"/>
    <m/>
    <s v="No"/>
    <m/>
    <s v="Acquisto"/>
    <d v="2019-02-01T00:00:00"/>
    <x v="1"/>
    <m/>
    <n v="195543"/>
    <x v="4"/>
    <x v="4"/>
  </r>
  <r>
    <x v="2003"/>
    <x v="7"/>
    <s v="Dispositivi medici"/>
    <x v="1"/>
    <x v="1"/>
    <s v="W05"/>
    <s v="DISPOSITIVI IVD CONSUMABILI DI USO GENERALE"/>
    <m/>
    <s v="No"/>
    <m/>
    <s v="Acquisto"/>
    <d v="2016-12-01T00:00:00"/>
    <x v="5"/>
    <m/>
    <n v="530000"/>
    <x v="7"/>
    <x v="7"/>
  </r>
  <r>
    <x v="2004"/>
    <x v="6"/>
    <s v="Dispositivi medici"/>
    <x v="60"/>
    <x v="60"/>
    <s v="W0105"/>
    <s v="IMMUNOLOGIA DELLE MALATTIE INFETTIVE"/>
    <m/>
    <s v="No"/>
    <m/>
    <s v="Convenzione ARCA"/>
    <d v="2018-09-01T00:00:00"/>
    <x v="5"/>
    <m/>
    <n v="88000"/>
    <x v="2"/>
    <x v="2"/>
  </r>
  <r>
    <x v="2005"/>
    <x v="6"/>
    <s v="Dispositivi medici"/>
    <x v="1"/>
    <x v="1"/>
    <s v="A06"/>
    <s v="DISPOSITIVI DI DRENAGGIO E RACCOLTA LIQUIDI"/>
    <m/>
    <s v="Si"/>
    <m/>
    <s v="Convenzione ARCA"/>
    <d v="2018-08-01T00:00:00"/>
    <x v="2"/>
    <m/>
    <n v="7500"/>
    <x v="7"/>
    <x v="7"/>
  </r>
  <r>
    <x v="2006"/>
    <x v="0"/>
    <s v="Dispositivi medici"/>
    <x v="56"/>
    <x v="56"/>
    <s v="A0501"/>
    <s v="SISTEMI ELASTOMERICI"/>
    <m/>
    <s v="Si"/>
    <m/>
    <s v="Convenzione ARCA"/>
    <d v="2017-08-01T00:00:00"/>
    <x v="2"/>
    <m/>
    <n v="5112"/>
    <x v="0"/>
    <x v="0"/>
  </r>
  <r>
    <x v="2007"/>
    <x v="0"/>
    <s v="Dispositivi medici"/>
    <x v="147"/>
    <x v="145"/>
    <s v="A0501"/>
    <s v="SISTEMI ELASTOMERICI"/>
    <m/>
    <s v="Si"/>
    <m/>
    <s v="Convenzione ARCA"/>
    <d v="2017-08-01T00:00:00"/>
    <x v="2"/>
    <m/>
    <n v="19278"/>
    <x v="12"/>
    <x v="11"/>
  </r>
  <r>
    <x v="2008"/>
    <x v="0"/>
    <s v="Dispositivi medici"/>
    <x v="1"/>
    <x v="1"/>
    <s v="A0501"/>
    <s v="SISTEMI ELASTOMERICI"/>
    <m/>
    <s v="Si"/>
    <m/>
    <s v="Convenzione ARCA"/>
    <d v="2017-08-01T00:00:00"/>
    <x v="2"/>
    <m/>
    <n v="6500"/>
    <x v="7"/>
    <x v="7"/>
  </r>
  <r>
    <x v="2009"/>
    <x v="5"/>
    <s v="Dispositivi medici"/>
    <x v="1"/>
    <x v="1"/>
    <s v="C010204"/>
    <s v="SISTEMI DI ACCESSO VENOSO IMPIANTABILI SOTTOCUTANEI"/>
    <m/>
    <s v="Si"/>
    <m/>
    <s v="Convenzione ARCA"/>
    <d v="2016-10-01T00:00:00"/>
    <x v="3"/>
    <m/>
    <n v="8000"/>
    <x v="5"/>
    <x v="5"/>
  </r>
  <r>
    <x v="2010"/>
    <x v="14"/>
    <s v="Dispositivi medici"/>
    <x v="190"/>
    <x v="188"/>
    <s v="F90"/>
    <s v="DISPOSITIVI PER DIALISI - VARI"/>
    <m/>
    <s v="No"/>
    <m/>
    <s v="Acquisto"/>
    <d v="2018-12-01T00:00:00"/>
    <x v="2"/>
    <m/>
    <n v="150300"/>
    <x v="9"/>
    <x v="7"/>
  </r>
  <r>
    <x v="2011"/>
    <x v="14"/>
    <s v="Dispositivi medici"/>
    <x v="190"/>
    <x v="188"/>
    <s v="F90"/>
    <s v="DISPOSITIVI PER DIALISI - VARI"/>
    <m/>
    <s v="No"/>
    <m/>
    <s v="Acquisto"/>
    <d v="2018-12-01T00:00:00"/>
    <x v="2"/>
    <m/>
    <n v="320000"/>
    <x v="9"/>
    <x v="9"/>
  </r>
  <r>
    <x v="2012"/>
    <x v="5"/>
    <s v="Dispositivi medici"/>
    <x v="1"/>
    <x v="1"/>
    <s v="A060203"/>
    <s v="DRENAGGI PLEURICI CON VAVOLA E KIT"/>
    <m/>
    <s v="Si"/>
    <m/>
    <s v="Convenzione ARCA"/>
    <d v="2016-09-01T00:00:00"/>
    <x v="0"/>
    <m/>
    <n v="106291.21"/>
    <x v="0"/>
    <x v="0"/>
  </r>
  <r>
    <x v="2013"/>
    <x v="3"/>
    <s v="Dispositivi medici"/>
    <x v="1"/>
    <x v="1"/>
    <s v="A0303"/>
    <s v="SISTEMI PER INFUSIONE RAPIDA (ALTO FLUSSO)"/>
    <m/>
    <s v="Si"/>
    <m/>
    <s v="Convenzione ARCA"/>
    <d v="2016-03-01T00:00:00"/>
    <x v="1"/>
    <m/>
    <n v="109006.65"/>
    <x v="0"/>
    <x v="0"/>
  </r>
  <r>
    <x v="2014"/>
    <x v="2"/>
    <s v="Dispositivi medici"/>
    <x v="32"/>
    <x v="32"/>
    <s v="Z12030302"/>
    <s v="POMPE A SIRINGA"/>
    <m/>
    <s v="No"/>
    <m/>
    <s v="Convenzione ARCA"/>
    <s v=""/>
    <x v="0"/>
    <m/>
    <n v="60000"/>
    <x v="4"/>
    <x v="4"/>
  </r>
  <r>
    <x v="2015"/>
    <x v="2"/>
    <s v="Dispositivi medici"/>
    <x v="352"/>
    <x v="347"/>
    <s v="J0201"/>
    <s v="NEUROSTIMOLATORI CEREBRALI"/>
    <m/>
    <s v="Si"/>
    <m/>
    <s v="Convenzione ARCA"/>
    <d v="2017-06-01T00:00:00"/>
    <x v="1"/>
    <m/>
    <n v="119013.44"/>
    <x v="0"/>
    <x v="0"/>
  </r>
  <r>
    <x v="2016"/>
    <x v="1"/>
    <s v="Dispositivi medici"/>
    <x v="341"/>
    <x v="336"/>
    <s v="Z1209"/>
    <s v="STRUMENTAZIONE PER NEFROLOGIA ED EMODIALISI"/>
    <m/>
    <s v="Si"/>
    <m/>
    <s v="Convenzione ARCA"/>
    <d v="2018-12-01T00:00:00"/>
    <x v="4"/>
    <m/>
    <n v="1700000"/>
    <x v="4"/>
    <x v="4"/>
  </r>
  <r>
    <x v="2017"/>
    <x v="7"/>
    <s v="Forniture / servizi"/>
    <x v="12"/>
    <x v="12"/>
    <m/>
    <s v="-"/>
    <m/>
    <s v="No"/>
    <m/>
    <s v="Acquisto"/>
    <d v="2016-12-01T00:00:00"/>
    <x v="0"/>
    <m/>
    <n v="14762"/>
    <x v="4"/>
    <x v="4"/>
  </r>
  <r>
    <x v="2018"/>
    <x v="0"/>
    <s v="Forniture / servizi"/>
    <x v="27"/>
    <x v="27"/>
    <m/>
    <s v="-"/>
    <m/>
    <s v="No"/>
    <m/>
    <s v="Acquisto"/>
    <s v=""/>
    <x v="6"/>
    <m/>
    <n v="55000"/>
    <x v="7"/>
    <x v="7"/>
  </r>
  <r>
    <x v="2019"/>
    <x v="0"/>
    <s v="Forniture / servizi"/>
    <x v="37"/>
    <x v="37"/>
    <m/>
    <s v="-"/>
    <m/>
    <s v="No"/>
    <m/>
    <s v="Acquisto"/>
    <s v=""/>
    <x v="0"/>
    <m/>
    <n v="25000"/>
    <x v="5"/>
    <x v="5"/>
  </r>
  <r>
    <x v="2020"/>
    <x v="5"/>
    <s v="Forniture / servizi"/>
    <x v="37"/>
    <x v="37"/>
    <m/>
    <s v="-"/>
    <m/>
    <s v="No"/>
    <m/>
    <s v="Acquisto"/>
    <s v=""/>
    <x v="0"/>
    <m/>
    <n v="16400"/>
    <x v="5"/>
    <x v="5"/>
  </r>
  <r>
    <x v="2021"/>
    <x v="0"/>
    <s v="Farmaci"/>
    <x v="43"/>
    <x v="43"/>
    <s v="A01AD11"/>
    <s v="VARI"/>
    <m/>
    <s v="Si"/>
    <m/>
    <s v="Convenzione ARCA"/>
    <d v="2017-09-01T00:00:00"/>
    <x v="2"/>
    <m/>
    <n v="85000"/>
    <x v="7"/>
    <x v="7"/>
  </r>
  <r>
    <x v="2022"/>
    <x v="5"/>
    <s v="Farmaci"/>
    <x v="43"/>
    <x v="43"/>
    <s v="A01AD11"/>
    <s v="VARI"/>
    <m/>
    <s v="Si"/>
    <m/>
    <s v="Convenzione ARCA"/>
    <d v="2015-12-01T00:00:00"/>
    <x v="2"/>
    <m/>
    <n v="20000"/>
    <x v="7"/>
    <x v="7"/>
  </r>
  <r>
    <x v="2023"/>
    <x v="5"/>
    <s v="Farmaci"/>
    <x v="43"/>
    <x v="43"/>
    <s v="A01AD11"/>
    <s v="VARI"/>
    <m/>
    <s v="Si"/>
    <m/>
    <s v="Convenzione ARCA"/>
    <d v="2016-07-01T00:00:00"/>
    <x v="0"/>
    <m/>
    <n v="155199.6"/>
    <x v="0"/>
    <x v="0"/>
  </r>
  <r>
    <x v="2024"/>
    <x v="11"/>
    <s v="Forniture / servizi"/>
    <x v="58"/>
    <x v="58"/>
    <m/>
    <s v="-"/>
    <m/>
    <s v="Si"/>
    <m/>
    <s v="Convenzione ARCA"/>
    <d v="2017-12-01T00:00:00"/>
    <x v="3"/>
    <m/>
    <n v="29550"/>
    <x v="5"/>
    <x v="5"/>
  </r>
  <r>
    <x v="2025"/>
    <x v="9"/>
    <s v="Farmaci"/>
    <x v="20"/>
    <x v="20"/>
    <s v="D01AC"/>
    <s v="DERIVATI IMIDAZOLICI E TRIAZOLICI"/>
    <m/>
    <s v="Si"/>
    <m/>
    <s v="Convenzione ARCA"/>
    <s v=""/>
    <x v="3"/>
    <m/>
    <n v="10300"/>
    <x v="5"/>
    <x v="5"/>
  </r>
  <r>
    <x v="2026"/>
    <x v="5"/>
    <s v="Farmaci"/>
    <x v="192"/>
    <x v="190"/>
    <s v="A01AD11"/>
    <s v="VARI"/>
    <m/>
    <s v="Si"/>
    <m/>
    <s v="Convenzione ARCA"/>
    <d v="2016-12-01T00:00:00"/>
    <x v="0"/>
    <m/>
    <n v="79099.55"/>
    <x v="0"/>
    <x v="0"/>
  </r>
  <r>
    <x v="2027"/>
    <x v="0"/>
    <s v="Farmaci"/>
    <x v="353"/>
    <x v="348"/>
    <s v="B05B"/>
    <s v="SOLUZIONI ENDOVENA"/>
    <m/>
    <s v="No"/>
    <m/>
    <s v="Convenzione ARCA"/>
    <d v="2017-05-01T00:00:00"/>
    <x v="3"/>
    <m/>
    <n v="120000"/>
    <x v="2"/>
    <x v="2"/>
  </r>
  <r>
    <x v="2028"/>
    <x v="2"/>
    <s v="Farmaci"/>
    <x v="192"/>
    <x v="190"/>
    <s v="B05XA"/>
    <s v="SOLUZIONI ELETTROLITICHE"/>
    <m/>
    <s v="Si"/>
    <m/>
    <s v="Convenzione ARCA"/>
    <d v="2017-09-01T00:00:00"/>
    <x v="1"/>
    <m/>
    <n v="310000"/>
    <x v="11"/>
    <x v="15"/>
  </r>
  <r>
    <x v="2029"/>
    <x v="0"/>
    <s v="Farmaci"/>
    <x v="192"/>
    <x v="190"/>
    <s v="B05X"/>
    <s v="SOLUZIONI ENDOVENA ADDITIVE"/>
    <m/>
    <s v="Si"/>
    <m/>
    <s v="Convenzione ARCA"/>
    <d v="2017-08-01T00:00:00"/>
    <x v="3"/>
    <m/>
    <n v="209000"/>
    <x v="4"/>
    <x v="4"/>
  </r>
  <r>
    <x v="2030"/>
    <x v="5"/>
    <s v="Farmaci"/>
    <x v="43"/>
    <x v="43"/>
    <s v="A01"/>
    <s v="STOMATOLOGICI"/>
    <m/>
    <s v="Si"/>
    <m/>
    <s v="Convenzione ARCA"/>
    <d v="2016-10-01T00:00:00"/>
    <x v="0"/>
    <m/>
    <n v="180000"/>
    <x v="3"/>
    <x v="3"/>
  </r>
  <r>
    <x v="2031"/>
    <x v="7"/>
    <s v="Farmaci"/>
    <x v="192"/>
    <x v="190"/>
    <s v="B05XA"/>
    <s v="SOLUZIONI ELETTROLITICHE"/>
    <m/>
    <s v="Si"/>
    <m/>
    <s v="Convenzione ARCA"/>
    <d v="2016-09-01T00:00:00"/>
    <x v="0"/>
    <m/>
    <n v="22652"/>
    <x v="10"/>
    <x v="10"/>
  </r>
  <r>
    <x v="2032"/>
    <x v="8"/>
    <s v="Farmaci"/>
    <x v="192"/>
    <x v="190"/>
    <s v="A01AD11"/>
    <s v="VARI"/>
    <m/>
    <s v="Si"/>
    <m/>
    <s v="Convenzione ARCA"/>
    <d v="2016-03-01T00:00:00"/>
    <x v="1"/>
    <m/>
    <n v="257949.28"/>
    <x v="0"/>
    <x v="0"/>
  </r>
  <r>
    <x v="2033"/>
    <x v="1"/>
    <s v="Farmaci"/>
    <x v="192"/>
    <x v="190"/>
    <s v="A01AD11"/>
    <s v="VARI"/>
    <m/>
    <s v="Si"/>
    <m/>
    <s v="Convenzione ARCA"/>
    <d v="2018-07-01T00:00:00"/>
    <x v="3"/>
    <m/>
    <n v="214083.88"/>
    <x v="0"/>
    <x v="0"/>
  </r>
  <r>
    <x v="2034"/>
    <x v="2"/>
    <s v="Farmaci"/>
    <x v="192"/>
    <x v="190"/>
    <s v="A01AD11"/>
    <s v="VARI"/>
    <m/>
    <s v="No"/>
    <m/>
    <s v="Acquisto"/>
    <d v="2017-10-01T00:00:00"/>
    <x v="1"/>
    <m/>
    <n v="170805.59"/>
    <x v="0"/>
    <x v="0"/>
  </r>
  <r>
    <x v="2035"/>
    <x v="7"/>
    <s v="Farmaci"/>
    <x v="9"/>
    <x v="9"/>
    <s v="B05B"/>
    <s v="SOLUZIONI ENDOVENA"/>
    <m/>
    <s v="Si"/>
    <m/>
    <s v="Convenzione ARCA"/>
    <d v="2016-07-01T00:00:00"/>
    <x v="0"/>
    <m/>
    <n v="5432.64"/>
    <x v="4"/>
    <x v="4"/>
  </r>
  <r>
    <x v="2036"/>
    <x v="5"/>
    <s v="Forniture / servizi"/>
    <x v="354"/>
    <x v="349"/>
    <m/>
    <s v="-"/>
    <m/>
    <s v="No"/>
    <m/>
    <s v="Acquisto"/>
    <d v="2016-09-01T00:00:00"/>
    <x v="2"/>
    <m/>
    <n v="3889992.6"/>
    <x v="0"/>
    <x v="0"/>
  </r>
  <r>
    <x v="2037"/>
    <x v="19"/>
    <s v="Forniture / servizi"/>
    <x v="354"/>
    <x v="349"/>
    <m/>
    <s v="-"/>
    <m/>
    <s v="No"/>
    <m/>
    <s v="Acquisto"/>
    <s v=""/>
    <x v="2"/>
    <m/>
    <n v="3890000"/>
    <x v="0"/>
    <x v="0"/>
  </r>
  <r>
    <x v="2038"/>
    <x v="19"/>
    <s v="Forniture / servizi"/>
    <x v="354"/>
    <x v="349"/>
    <m/>
    <s v="-"/>
    <m/>
    <s v="No"/>
    <m/>
    <s v="Acquisto"/>
    <s v=""/>
    <x v="2"/>
    <m/>
    <n v="4600000"/>
    <x v="0"/>
    <x v="2"/>
  </r>
  <r>
    <x v="2039"/>
    <x v="19"/>
    <s v="Forniture / servizi"/>
    <x v="354"/>
    <x v="349"/>
    <m/>
    <s v="-"/>
    <m/>
    <s v="No"/>
    <m/>
    <s v="Acquisto"/>
    <s v=""/>
    <x v="2"/>
    <m/>
    <n v="300000"/>
    <x v="0"/>
    <x v="11"/>
  </r>
  <r>
    <x v="2040"/>
    <x v="19"/>
    <s v="Forniture / servizi"/>
    <x v="354"/>
    <x v="349"/>
    <m/>
    <s v="-"/>
    <m/>
    <s v="No"/>
    <m/>
    <s v="Acquisto"/>
    <s v=""/>
    <x v="2"/>
    <m/>
    <n v="1200000"/>
    <x v="0"/>
    <x v="4"/>
  </r>
  <r>
    <x v="2041"/>
    <x v="19"/>
    <s v="Forniture / servizi"/>
    <x v="354"/>
    <x v="349"/>
    <m/>
    <s v="-"/>
    <m/>
    <s v="No"/>
    <m/>
    <s v="Acquisto"/>
    <s v=""/>
    <x v="2"/>
    <m/>
    <n v="700000"/>
    <x v="0"/>
    <x v="5"/>
  </r>
  <r>
    <x v="2042"/>
    <x v="0"/>
    <s v="Dispositivi medici"/>
    <x v="1"/>
    <x v="1"/>
    <s v="Z120113"/>
    <s v="STRUMENTAZIONE PER LAVAGGIO, DISINFEZIONE E STERILIZZAZIONE"/>
    <m/>
    <s v="No"/>
    <m/>
    <s v="Acquisto"/>
    <d v="2017-07-01T00:00:00"/>
    <x v="2"/>
    <m/>
    <n v="6400"/>
    <x v="1"/>
    <x v="1"/>
  </r>
  <r>
    <x v="2043"/>
    <x v="8"/>
    <s v="Forniture / servizi"/>
    <x v="354"/>
    <x v="349"/>
    <m/>
    <s v="-"/>
    <m/>
    <s v="No"/>
    <m/>
    <s v="Acquisto"/>
    <s v=""/>
    <x v="0"/>
    <m/>
    <n v="145454.54999999999"/>
    <x v="1"/>
    <x v="1"/>
  </r>
  <r>
    <x v="2044"/>
    <x v="2"/>
    <s v="Dispositivi medici"/>
    <x v="60"/>
    <x v="60"/>
    <s v="W01"/>
    <s v="REAGENTI DIAGNOSTICI"/>
    <m/>
    <s v="No"/>
    <m/>
    <s v="Acquisto"/>
    <s v=""/>
    <x v="3"/>
    <m/>
    <n v="100000"/>
    <x v="3"/>
    <x v="3"/>
  </r>
  <r>
    <x v="2045"/>
    <x v="7"/>
    <s v="Dispositivi medici"/>
    <x v="1"/>
    <x v="1"/>
    <s v="A0601010499"/>
    <s v="SONDE DI DRENAGGIO - ALTRE"/>
    <m/>
    <s v="Si"/>
    <m/>
    <s v="Convenzione ARCA"/>
    <d v="2016-09-01T00:00:00"/>
    <x v="2"/>
    <m/>
    <n v="52142.86"/>
    <x v="0"/>
    <x v="0"/>
  </r>
  <r>
    <x v="2046"/>
    <x v="0"/>
    <s v="Dispositivi medici"/>
    <x v="355"/>
    <x v="350"/>
    <s v="G02"/>
    <s v="SONDE GASTRO-INTESTINALI"/>
    <m/>
    <s v="Si"/>
    <m/>
    <s v="Convenzione ARCA"/>
    <s v=""/>
    <x v="2"/>
    <m/>
    <n v="5000"/>
    <x v="9"/>
    <x v="9"/>
  </r>
  <r>
    <x v="2047"/>
    <x v="7"/>
    <s v="Dispositivi medici"/>
    <x v="1"/>
    <x v="1"/>
    <s v="A06010104"/>
    <s v="SONDE DI DRENAGGIO"/>
    <m/>
    <s v="No"/>
    <m/>
    <s v="Acquisto"/>
    <d v="2016-06-01T00:00:00"/>
    <x v="2"/>
    <m/>
    <n v="78404.42"/>
    <x v="0"/>
    <x v="0"/>
  </r>
  <r>
    <x v="2048"/>
    <x v="0"/>
    <s v="Forniture / servizi sanitari"/>
    <x v="0"/>
    <x v="0"/>
    <m/>
    <s v="-"/>
    <m/>
    <s v="No"/>
    <m/>
    <s v="Acquisto"/>
    <s v=""/>
    <x v="0"/>
    <m/>
    <n v="146400"/>
    <x v="0"/>
    <x v="0"/>
  </r>
  <r>
    <x v="2049"/>
    <x v="0"/>
    <s v="Forniture / servizi"/>
    <x v="294"/>
    <x v="289"/>
    <m/>
    <s v="-"/>
    <m/>
    <s v="No"/>
    <m/>
    <s v="Acquisto"/>
    <s v=""/>
    <x v="0"/>
    <m/>
    <n v="65600"/>
    <x v="5"/>
    <x v="5"/>
  </r>
  <r>
    <x v="2050"/>
    <x v="0"/>
    <s v="Forniture / servizi sanitari"/>
    <x v="0"/>
    <x v="0"/>
    <m/>
    <s v="-"/>
    <m/>
    <s v="No"/>
    <m/>
    <s v="Acquisto"/>
    <s v=""/>
    <x v="0"/>
    <m/>
    <n v="549000"/>
    <x v="0"/>
    <x v="0"/>
  </r>
  <r>
    <x v="2051"/>
    <x v="5"/>
    <s v="Farmaci"/>
    <x v="43"/>
    <x v="43"/>
    <s v="A01AD11"/>
    <s v="VARI"/>
    <m/>
    <s v="Si"/>
    <m/>
    <s v="Convenzione ARCA"/>
    <d v="2016-12-01T00:00:00"/>
    <x v="0"/>
    <m/>
    <n v="482041.32"/>
    <x v="0"/>
    <x v="0"/>
  </r>
  <r>
    <x v="2052"/>
    <x v="5"/>
    <s v="Forniture / servizi"/>
    <x v="356"/>
    <x v="351"/>
    <m/>
    <s v="-"/>
    <m/>
    <s v="No"/>
    <m/>
    <s v="Acquisto"/>
    <s v=""/>
    <x v="1"/>
    <m/>
    <n v="10000"/>
    <x v="6"/>
    <x v="6"/>
  </r>
  <r>
    <x v="2053"/>
    <x v="7"/>
    <s v="Forniture / servizi"/>
    <x v="356"/>
    <x v="351"/>
    <m/>
    <s v="-"/>
    <m/>
    <s v="No"/>
    <m/>
    <s v="Acquisto"/>
    <d v="2016-12-01T00:00:00"/>
    <x v="1"/>
    <m/>
    <n v="46000"/>
    <x v="6"/>
    <x v="6"/>
  </r>
  <r>
    <x v="2054"/>
    <x v="7"/>
    <s v="Dispositivi medici"/>
    <x v="177"/>
    <x v="175"/>
    <s v="P07040201"/>
    <s v="STENT CORONARICI"/>
    <m/>
    <s v="Si"/>
    <m/>
    <s v="Convenzione ARCA"/>
    <d v="2017-01-01T00:00:00"/>
    <x v="3"/>
    <m/>
    <n v="22475"/>
    <x v="1"/>
    <x v="1"/>
  </r>
  <r>
    <x v="2055"/>
    <x v="7"/>
    <s v="Dispositivi medici"/>
    <x v="137"/>
    <x v="135"/>
    <s v="P070402"/>
    <s v="STENT VASCOLARI"/>
    <m/>
    <s v="Si"/>
    <m/>
    <s v="Convenzione ARCA"/>
    <d v="2017-01-01T00:00:00"/>
    <x v="3"/>
    <m/>
    <n v="30600"/>
    <x v="1"/>
    <x v="1"/>
  </r>
  <r>
    <x v="2056"/>
    <x v="7"/>
    <s v="Dispositivi medici"/>
    <x v="137"/>
    <x v="135"/>
    <s v="P070402"/>
    <s v="STENT VASCOLARI"/>
    <m/>
    <s v="Si"/>
    <m/>
    <s v="Convenzione ARCA"/>
    <d v="2017-01-01T00:00:00"/>
    <x v="3"/>
    <m/>
    <n v="28000"/>
    <x v="1"/>
    <x v="1"/>
  </r>
  <r>
    <x v="2057"/>
    <x v="7"/>
    <s v="Dispositivi medici"/>
    <x v="137"/>
    <x v="135"/>
    <s v="P070402"/>
    <s v="STENT VASCOLARI"/>
    <m/>
    <s v="Si"/>
    <m/>
    <s v="Convenzione ARCA"/>
    <d v="2017-01-01T00:00:00"/>
    <x v="3"/>
    <m/>
    <n v="52500"/>
    <x v="1"/>
    <x v="1"/>
  </r>
  <r>
    <x v="2058"/>
    <x v="7"/>
    <s v="Dispositivi medici"/>
    <x v="137"/>
    <x v="135"/>
    <s v="P07040202"/>
    <s v="STENT VASCOLARI PERIFERICI"/>
    <m/>
    <s v="Si"/>
    <m/>
    <s v="Convenzione ARCA"/>
    <d v="2017-01-01T00:00:00"/>
    <x v="3"/>
    <m/>
    <n v="16995"/>
    <x v="1"/>
    <x v="1"/>
  </r>
  <r>
    <x v="2059"/>
    <x v="7"/>
    <s v="Dispositivi medici"/>
    <x v="137"/>
    <x v="135"/>
    <s v="P070402"/>
    <s v="STENT VASCOLARI"/>
    <m/>
    <s v="Si"/>
    <m/>
    <s v="Convenzione ARCA"/>
    <d v="2017-01-01T00:00:00"/>
    <x v="3"/>
    <m/>
    <n v="78000"/>
    <x v="1"/>
    <x v="1"/>
  </r>
  <r>
    <x v="2060"/>
    <x v="7"/>
    <s v="Dispositivi medici"/>
    <x v="137"/>
    <x v="135"/>
    <s v="P070402"/>
    <s v="STENT VASCOLARI"/>
    <m/>
    <s v="Si"/>
    <m/>
    <s v="Convenzione ARCA"/>
    <d v="2017-01-01T00:00:00"/>
    <x v="3"/>
    <m/>
    <n v="32970"/>
    <x v="1"/>
    <x v="1"/>
  </r>
  <r>
    <x v="2061"/>
    <x v="7"/>
    <s v="Dispositivi medici"/>
    <x v="201"/>
    <x v="199"/>
    <s v="U0203"/>
    <s v="STENT URETERALI"/>
    <m/>
    <s v="Si"/>
    <m/>
    <s v="Convenzione ARCA"/>
    <d v="2017-01-01T00:00:00"/>
    <x v="3"/>
    <m/>
    <n v="25140"/>
    <x v="1"/>
    <x v="1"/>
  </r>
  <r>
    <x v="2062"/>
    <x v="0"/>
    <s v="Dispositivi medici"/>
    <x v="1"/>
    <x v="1"/>
    <s v="U020399"/>
    <s v="STENT URETERALI - ALTRI"/>
    <m/>
    <s v="Si"/>
    <m/>
    <s v="Convenzione ARCA"/>
    <d v="2017-01-01T00:00:00"/>
    <x v="3"/>
    <m/>
    <n v="9500"/>
    <x v="5"/>
    <x v="5"/>
  </r>
  <r>
    <x v="2063"/>
    <x v="9"/>
    <s v="Dispositivi medici"/>
    <x v="357"/>
    <x v="352"/>
    <s v="U0203"/>
    <s v="STENT URETERALI"/>
    <m/>
    <s v="Si"/>
    <m/>
    <s v="Convenzione ARCA"/>
    <d v="2017-12-01T00:00:00"/>
    <x v="3"/>
    <m/>
    <n v="7000"/>
    <x v="4"/>
    <x v="4"/>
  </r>
  <r>
    <x v="2064"/>
    <x v="7"/>
    <s v="Dispositivi medici"/>
    <x v="201"/>
    <x v="199"/>
    <s v="P07040202"/>
    <s v="STENT VASCOLARI PERIFERICI"/>
    <m/>
    <s v="Si"/>
    <m/>
    <s v="Convenzione ARCA"/>
    <d v="2017-01-01T00:00:00"/>
    <x v="3"/>
    <m/>
    <n v="23670"/>
    <x v="1"/>
    <x v="1"/>
  </r>
  <r>
    <x v="2065"/>
    <x v="2"/>
    <s v="Dispositivi medici"/>
    <x v="5"/>
    <x v="5"/>
    <s v="S90"/>
    <s v="PRODOTTI PER STERILIZZAZIONE - VARI"/>
    <m/>
    <s v="No"/>
    <m/>
    <s v="Acquisto"/>
    <s v=""/>
    <x v="0"/>
    <m/>
    <n v="82000"/>
    <x v="3"/>
    <x v="3"/>
  </r>
  <r>
    <x v="2066"/>
    <x v="5"/>
    <s v="Dispositivi medici"/>
    <x v="1"/>
    <x v="1"/>
    <s v="C020201"/>
    <s v="ELETTROCATETERI ENDOCARDICI PROVVISORI"/>
    <m/>
    <s v="No"/>
    <m/>
    <s v="Acquisto"/>
    <d v="2016-12-01T00:00:00"/>
    <x v="0"/>
    <m/>
    <n v="87679.78"/>
    <x v="0"/>
    <x v="0"/>
  </r>
  <r>
    <x v="2067"/>
    <x v="0"/>
    <s v="Dispositivi medici"/>
    <x v="1"/>
    <x v="1"/>
    <s v="K02"/>
    <s v="DISPOSITIVI PER ELETTROCHIRURGIA"/>
    <m/>
    <s v="Si"/>
    <m/>
    <s v="Convenzione ARCA"/>
    <s v=""/>
    <x v="0"/>
    <m/>
    <n v="244000"/>
    <x v="7"/>
    <x v="7"/>
  </r>
  <r>
    <x v="2068"/>
    <x v="0"/>
    <s v="Dispositivi medici"/>
    <x v="5"/>
    <x v="5"/>
    <s v="Z12"/>
    <s v="STRUMENTAZIONE PER ESPLORAZIONI FUNZIONALI ED INTERVENTI TERAPEUTICI"/>
    <m/>
    <s v="No"/>
    <m/>
    <s v="Acquisto"/>
    <s v=""/>
    <x v="0"/>
    <m/>
    <n v="430000"/>
    <x v="3"/>
    <x v="3"/>
  </r>
  <r>
    <x v="2069"/>
    <x v="0"/>
    <s v="Dispositivi medici"/>
    <x v="1"/>
    <x v="1"/>
    <s v="W01"/>
    <s v="REAGENTI DIAGNOSTICI"/>
    <m/>
    <s v="No"/>
    <m/>
    <s v="Acquisto"/>
    <d v="2017-04-01T00:00:00"/>
    <x v="2"/>
    <m/>
    <n v="54000"/>
    <x v="5"/>
    <x v="5"/>
  </r>
  <r>
    <x v="2070"/>
    <x v="8"/>
    <s v="Forniture / servizi"/>
    <x v="288"/>
    <x v="283"/>
    <m/>
    <s v="-"/>
    <m/>
    <s v="No"/>
    <m/>
    <s v="Acquisto"/>
    <s v=""/>
    <x v="0"/>
    <m/>
    <n v="40000"/>
    <x v="7"/>
    <x v="7"/>
  </r>
  <r>
    <x v="2071"/>
    <x v="13"/>
    <s v="Forniture / servizi"/>
    <x v="194"/>
    <x v="192"/>
    <m/>
    <s v="-"/>
    <m/>
    <s v="No"/>
    <m/>
    <s v="Acquisto"/>
    <d v="2017-03-01T00:00:00"/>
    <x v="2"/>
    <m/>
    <n v="15000"/>
    <x v="2"/>
    <x v="2"/>
  </r>
  <r>
    <x v="2072"/>
    <x v="13"/>
    <s v="Forniture / servizi"/>
    <x v="194"/>
    <x v="192"/>
    <m/>
    <s v="-"/>
    <m/>
    <s v="No"/>
    <m/>
    <s v="Acquisto"/>
    <d v="2017-03-01T00:00:00"/>
    <x v="2"/>
    <m/>
    <n v="2000"/>
    <x v="2"/>
    <x v="15"/>
  </r>
  <r>
    <x v="2073"/>
    <x v="13"/>
    <s v="Forniture / servizi"/>
    <x v="194"/>
    <x v="192"/>
    <m/>
    <s v="-"/>
    <m/>
    <s v="No"/>
    <m/>
    <s v="Acquisto"/>
    <d v="2017-03-01T00:00:00"/>
    <x v="2"/>
    <m/>
    <n v="20580"/>
    <x v="2"/>
    <x v="1"/>
  </r>
  <r>
    <x v="2074"/>
    <x v="13"/>
    <s v="Forniture / servizi"/>
    <x v="194"/>
    <x v="192"/>
    <m/>
    <s v="-"/>
    <m/>
    <s v="No"/>
    <m/>
    <s v="Acquisto"/>
    <d v="2017-03-01T00:00:00"/>
    <x v="2"/>
    <m/>
    <n v="24000"/>
    <x v="2"/>
    <x v="7"/>
  </r>
  <r>
    <x v="2075"/>
    <x v="13"/>
    <s v="Forniture / servizi"/>
    <x v="194"/>
    <x v="192"/>
    <m/>
    <s v="-"/>
    <m/>
    <s v="No"/>
    <m/>
    <s v="Acquisto"/>
    <d v="2017-03-01T00:00:00"/>
    <x v="2"/>
    <m/>
    <n v="19000"/>
    <x v="2"/>
    <x v="4"/>
  </r>
  <r>
    <x v="2076"/>
    <x v="5"/>
    <s v="Forniture / servizi"/>
    <x v="7"/>
    <x v="7"/>
    <m/>
    <s v="-"/>
    <m/>
    <s v="No"/>
    <m/>
    <s v="Acquisto"/>
    <d v="2016-12-01T00:00:00"/>
    <x v="3"/>
    <m/>
    <n v="19000"/>
    <x v="6"/>
    <x v="6"/>
  </r>
  <r>
    <x v="2077"/>
    <x v="6"/>
    <s v="Dispositivi medici"/>
    <x v="1"/>
    <x v="1"/>
    <s v="H020399"/>
    <s v="SUTURATRICI PER VIDEOCHIRURGIA - ALTRE"/>
    <m/>
    <s v="Si"/>
    <m/>
    <s v="Convenzione ARCA"/>
    <d v="2018-05-01T00:00:00"/>
    <x v="2"/>
    <m/>
    <n v="335748.33"/>
    <x v="1"/>
    <x v="1"/>
  </r>
  <r>
    <x v="2078"/>
    <x v="8"/>
    <s v="Dispositivi medici"/>
    <x v="123"/>
    <x v="121"/>
    <s v="H01"/>
    <s v="SUTURE CHIRURGICHE"/>
    <m/>
    <s v="Si"/>
    <m/>
    <s v="Convenzione ARCA"/>
    <s v=""/>
    <x v="3"/>
    <m/>
    <n v="150000"/>
    <x v="9"/>
    <x v="9"/>
  </r>
  <r>
    <x v="2079"/>
    <x v="5"/>
    <s v="Dispositivi medici"/>
    <x v="123"/>
    <x v="121"/>
    <s v="H010101"/>
    <s v="SUTURE RIASSORBIBILI SINTETICHE"/>
    <m/>
    <s v="Si"/>
    <m/>
    <s v="Convenzione ARCA"/>
    <d v="2016-09-01T00:00:00"/>
    <x v="0"/>
    <m/>
    <n v="468349.39"/>
    <x v="0"/>
    <x v="0"/>
  </r>
  <r>
    <x v="2080"/>
    <x v="5"/>
    <s v="Dispositivi medici"/>
    <x v="123"/>
    <x v="121"/>
    <s v="H010101010201"/>
    <s v="POLIGLICONATO MONTATO"/>
    <m/>
    <s v="Si"/>
    <m/>
    <s v="Convenzione ARCA"/>
    <d v="2016-09-01T00:00:00"/>
    <x v="1"/>
    <m/>
    <n v="281412.21000000002"/>
    <x v="0"/>
    <x v="0"/>
  </r>
  <r>
    <x v="2081"/>
    <x v="7"/>
    <s v="Dispositivi medici"/>
    <x v="123"/>
    <x v="121"/>
    <s v="H01"/>
    <s v="SUTURE CHIRURGICHE"/>
    <m/>
    <s v="Si"/>
    <m/>
    <s v="Convenzione ARCA"/>
    <d v="2016-09-01T00:00:00"/>
    <x v="1"/>
    <m/>
    <n v="281412.21000000002"/>
    <x v="0"/>
    <x v="0"/>
  </r>
  <r>
    <x v="2082"/>
    <x v="5"/>
    <s v="Dispositivi medici"/>
    <x v="123"/>
    <x v="121"/>
    <s v="H01"/>
    <s v="SUTURE CHIRURGICHE"/>
    <m/>
    <s v="Si"/>
    <m/>
    <s v="Convenzione ARCA"/>
    <d v="2016-12-01T00:00:00"/>
    <x v="2"/>
    <m/>
    <n v="100000"/>
    <x v="4"/>
    <x v="4"/>
  </r>
  <r>
    <x v="2083"/>
    <x v="5"/>
    <s v="Dispositivi medici"/>
    <x v="1"/>
    <x v="1"/>
    <s v="H01"/>
    <s v="SUTURE CHIRURGICHE"/>
    <m/>
    <s v="Si"/>
    <m/>
    <s v="Convenzione ARCA"/>
    <d v="2016-10-01T00:00:00"/>
    <x v="5"/>
    <m/>
    <n v="771000"/>
    <x v="11"/>
    <x v="15"/>
  </r>
  <r>
    <x v="2084"/>
    <x v="6"/>
    <s v="Dispositivi medici"/>
    <x v="5"/>
    <x v="5"/>
    <s v="Z11"/>
    <s v="STRUMENTAZIONE PER BIOIMMAGINI E RADIOTERAPIA"/>
    <m/>
    <s v="No"/>
    <m/>
    <s v="Acquisto"/>
    <s v=""/>
    <x v="0"/>
    <m/>
    <n v="1230000"/>
    <x v="3"/>
    <x v="3"/>
  </r>
  <r>
    <x v="2085"/>
    <x v="4"/>
    <s v="Dispositivi medici"/>
    <x v="5"/>
    <x v="5"/>
    <s v="Z11"/>
    <s v="STRUMENTAZIONE PER BIOIMMAGINI E RADIOTERAPIA"/>
    <m/>
    <s v="No"/>
    <m/>
    <s v="Acquisto"/>
    <s v=""/>
    <x v="0"/>
    <m/>
    <n v="656000"/>
    <x v="3"/>
    <x v="3"/>
  </r>
  <r>
    <x v="2086"/>
    <x v="6"/>
    <s v="Dispositivi medici"/>
    <x v="1"/>
    <x v="1"/>
    <s v="K010201"/>
    <s v="STRUMENTI CHIRURGICI MONOUSO PER CHIRURGIA MINI-INVASIVA"/>
    <m/>
    <s v="No"/>
    <m/>
    <s v="Acquisto"/>
    <d v="2018-05-01T00:00:00"/>
    <x v="1"/>
    <m/>
    <n v="7080"/>
    <x v="1"/>
    <x v="1"/>
  </r>
  <r>
    <x v="2087"/>
    <x v="4"/>
    <s v="Dispositivi medici"/>
    <x v="5"/>
    <x v="5"/>
    <s v="Z12"/>
    <s v="STRUMENTAZIONE PER ESPLORAZIONI FUNZIONALI ED INTERVENTI TERAPEUTICI"/>
    <m/>
    <s v="No"/>
    <m/>
    <s v="Acquisto"/>
    <s v=""/>
    <x v="0"/>
    <m/>
    <n v="123000"/>
    <x v="3"/>
    <x v="3"/>
  </r>
  <r>
    <x v="2088"/>
    <x v="9"/>
    <s v="Forniture / servizi"/>
    <x v="34"/>
    <x v="34"/>
    <m/>
    <s v="-"/>
    <m/>
    <s v="No"/>
    <m/>
    <s v="Acquisto"/>
    <s v=""/>
    <x v="0"/>
    <m/>
    <n v="20000"/>
    <x v="6"/>
    <x v="6"/>
  </r>
  <r>
    <x v="2089"/>
    <x v="0"/>
    <s v="Forniture / servizi"/>
    <x v="42"/>
    <x v="42"/>
    <m/>
    <s v="-"/>
    <m/>
    <s v="No"/>
    <m/>
    <s v="Convenzione Consip"/>
    <d v="2017-03-01T00:00:00"/>
    <x v="3"/>
    <m/>
    <n v="250000"/>
    <x v="7"/>
    <x v="7"/>
  </r>
  <r>
    <x v="2090"/>
    <x v="0"/>
    <s v="Forniture / servizi"/>
    <x v="42"/>
    <x v="42"/>
    <m/>
    <s v="-"/>
    <m/>
    <s v="No"/>
    <m/>
    <s v="Acquisto"/>
    <s v=""/>
    <x v="3"/>
    <m/>
    <n v="169000"/>
    <x v="5"/>
    <x v="5"/>
  </r>
  <r>
    <x v="2091"/>
    <x v="5"/>
    <s v="Forniture / servizi"/>
    <x v="42"/>
    <x v="42"/>
    <m/>
    <s v="-"/>
    <m/>
    <s v="No"/>
    <m/>
    <s v="Acquisto"/>
    <d v="2016-09-01T00:00:00"/>
    <x v="8"/>
    <m/>
    <n v="250000"/>
    <x v="7"/>
    <x v="7"/>
  </r>
  <r>
    <x v="2092"/>
    <x v="0"/>
    <s v="Forniture / servizi"/>
    <x v="23"/>
    <x v="23"/>
    <m/>
    <s v="-"/>
    <m/>
    <s v="No"/>
    <m/>
    <s v="Convenzione Consip"/>
    <d v="2017-04-01T00:00:00"/>
    <x v="3"/>
    <m/>
    <n v="101000"/>
    <x v="7"/>
    <x v="7"/>
  </r>
  <r>
    <x v="2093"/>
    <x v="0"/>
    <s v="Forniture / servizi"/>
    <x v="23"/>
    <x v="23"/>
    <m/>
    <s v="-"/>
    <m/>
    <s v="No"/>
    <m/>
    <s v="Acquisto"/>
    <s v=""/>
    <x v="9"/>
    <m/>
    <n v="138700"/>
    <x v="5"/>
    <x v="5"/>
  </r>
  <r>
    <x v="2094"/>
    <x v="0"/>
    <s v="Dispositivi medici"/>
    <x v="1"/>
    <x v="1"/>
    <s v="W01"/>
    <s v="REAGENTI DIAGNOSTICI"/>
    <m/>
    <s v="No"/>
    <m/>
    <s v="Acquisto"/>
    <s v=""/>
    <x v="5"/>
    <m/>
    <n v="10000"/>
    <x v="5"/>
    <x v="5"/>
  </r>
  <r>
    <x v="2095"/>
    <x v="9"/>
    <s v="Dispositivi medici"/>
    <x v="156"/>
    <x v="154"/>
    <s v="W01"/>
    <s v="REAGENTI DIAGNOSTICI"/>
    <m/>
    <s v="No"/>
    <m/>
    <s v="Acquisto"/>
    <d v="2017-09-01T00:00:00"/>
    <x v="5"/>
    <m/>
    <n v="23410.799999999999"/>
    <x v="1"/>
    <x v="1"/>
  </r>
  <r>
    <x v="2096"/>
    <x v="0"/>
    <s v="Dispositivi medici"/>
    <x v="1"/>
    <x v="1"/>
    <s v="J010201"/>
    <s v="DISPOSITIVI IMPIANTABILI DIAGNOSTICI PER LA REGISTRAZIONE DELLE ARITMIE"/>
    <m/>
    <s v="No"/>
    <m/>
    <s v="Acquisto"/>
    <d v="2016-12-01T00:00:00"/>
    <x v="2"/>
    <m/>
    <n v="80000"/>
    <x v="5"/>
    <x v="5"/>
  </r>
  <r>
    <x v="2097"/>
    <x v="7"/>
    <s v="Forniture / servizi"/>
    <x v="358"/>
    <x v="353"/>
    <m/>
    <s v="-"/>
    <m/>
    <s v="No"/>
    <m/>
    <s v="Acquisto"/>
    <s v=""/>
    <x v="0"/>
    <m/>
    <n v="190000"/>
    <x v="7"/>
    <x v="7"/>
  </r>
  <r>
    <x v="2098"/>
    <x v="0"/>
    <s v="Forniture / servizi"/>
    <x v="358"/>
    <x v="353"/>
    <m/>
    <s v="-"/>
    <m/>
    <s v="Si"/>
    <m/>
    <s v="Convenzione ARCA"/>
    <s v=""/>
    <x v="2"/>
    <m/>
    <n v="190000"/>
    <x v="7"/>
    <x v="7"/>
  </r>
  <r>
    <x v="2099"/>
    <x v="4"/>
    <s v="Dispositivi medici"/>
    <x v="5"/>
    <x v="5"/>
    <s v="Z11"/>
    <s v="STRUMENTAZIONE PER BIOIMMAGINI E RADIOTERAPIA"/>
    <m/>
    <s v="No"/>
    <m/>
    <s v="Acquisto"/>
    <s v=""/>
    <x v="0"/>
    <m/>
    <n v="1320000"/>
    <x v="3"/>
    <x v="3"/>
  </r>
  <r>
    <x v="2100"/>
    <x v="0"/>
    <s v="Forniture / servizi"/>
    <x v="109"/>
    <x v="108"/>
    <m/>
    <s v="-"/>
    <m/>
    <s v="Si"/>
    <m/>
    <s v="Convenzione ARCA"/>
    <s v=""/>
    <x v="2"/>
    <m/>
    <n v="50000"/>
    <x v="7"/>
    <x v="7"/>
  </r>
  <r>
    <x v="2101"/>
    <x v="10"/>
    <s v="Dispositivi medici"/>
    <x v="349"/>
    <x v="344"/>
    <s v="A010199"/>
    <s v="AGHI E KIT PER INFUSIONE E PRELIEVO - ALTRI"/>
    <m/>
    <s v="No"/>
    <m/>
    <s v="Acquisto"/>
    <d v="2016-12-01T00:00:00"/>
    <x v="0"/>
    <m/>
    <n v="5000"/>
    <x v="6"/>
    <x v="4"/>
  </r>
  <r>
    <x v="2102"/>
    <x v="10"/>
    <s v="Dispositivi medici"/>
    <x v="349"/>
    <x v="344"/>
    <s v="A010199"/>
    <s v="AGHI E KIT PER INFUSIONE E PRELIEVO - ALTRI"/>
    <m/>
    <s v="No"/>
    <m/>
    <s v="Acquisto"/>
    <d v="2016-12-01T00:00:00"/>
    <x v="0"/>
    <m/>
    <n v="98000"/>
    <x v="6"/>
    <x v="6"/>
  </r>
  <r>
    <x v="2103"/>
    <x v="6"/>
    <s v="Dispositivi medici"/>
    <x v="1"/>
    <x v="1"/>
    <s v="Z12030280"/>
    <s v="STRUMENTAZIONE PER IL MONITORAGGIO DI PARAMETRI VITALI - COMPONENTI ACCESSORI HARDWARE"/>
    <m/>
    <s v="No"/>
    <m/>
    <s v="Acquisto"/>
    <d v="2018-05-01T00:00:00"/>
    <x v="2"/>
    <m/>
    <n v="73810"/>
    <x v="0"/>
    <x v="0"/>
  </r>
  <r>
    <x v="2104"/>
    <x v="8"/>
    <s v="Forniture / servizi"/>
    <x v="48"/>
    <x v="48"/>
    <m/>
    <s v="-"/>
    <m/>
    <s v="No"/>
    <m/>
    <s v="Acquisto"/>
    <s v=""/>
    <x v="0"/>
    <m/>
    <n v="39500"/>
    <x v="6"/>
    <x v="6"/>
  </r>
  <r>
    <x v="2105"/>
    <x v="5"/>
    <s v="Forniture / servizi"/>
    <x v="359"/>
    <x v="354"/>
    <m/>
    <s v="-"/>
    <m/>
    <s v="No"/>
    <m/>
    <s v="Acquisto"/>
    <d v="2016-10-01T00:00:00"/>
    <x v="1"/>
    <m/>
    <n v="640000"/>
    <x v="6"/>
    <x v="6"/>
  </r>
  <r>
    <x v="2106"/>
    <x v="5"/>
    <s v="Forniture / servizi sanitari"/>
    <x v="49"/>
    <x v="49"/>
    <m/>
    <s v="-"/>
    <m/>
    <s v="No"/>
    <m/>
    <s v="Acquisto"/>
    <d v="2016-09-01T00:00:00"/>
    <x v="2"/>
    <m/>
    <n v="400000"/>
    <x v="8"/>
    <x v="8"/>
  </r>
  <r>
    <x v="2107"/>
    <x v="5"/>
    <s v="Dispositivi medici"/>
    <x v="1"/>
    <x v="1"/>
    <s v="W0202059002"/>
    <s v="COLORATORI AUTOMATICI DI VETRINI ISTOLOGICI"/>
    <m/>
    <s v="No"/>
    <m/>
    <s v="Acquisto"/>
    <s v=""/>
    <x v="2"/>
    <m/>
    <n v="85400"/>
    <x v="7"/>
    <x v="7"/>
  </r>
  <r>
    <x v="2108"/>
    <x v="4"/>
    <s v="Farmaci"/>
    <x v="43"/>
    <x v="43"/>
    <s v="V01AA"/>
    <s v="ESTRATTI ALLERGENICI"/>
    <m/>
    <s v="Si"/>
    <m/>
    <s v="Convenzione ARCA"/>
    <d v="2018-12-01T00:00:00"/>
    <x v="1"/>
    <m/>
    <n v="275000"/>
    <x v="11"/>
    <x v="15"/>
  </r>
  <r>
    <x v="2109"/>
    <x v="5"/>
    <s v="Dispositivi medici"/>
    <x v="1"/>
    <x v="1"/>
    <s v="C019017"/>
    <s v="VALVULOTOMI"/>
    <m/>
    <s v="No"/>
    <m/>
    <s v="Acquisto"/>
    <s v=""/>
    <x v="2"/>
    <m/>
    <n v="20000"/>
    <x v="1"/>
    <x v="1"/>
  </r>
  <r>
    <x v="2110"/>
    <x v="4"/>
    <s v="Dispositivi medici"/>
    <x v="5"/>
    <x v="5"/>
    <s v="Z12"/>
    <s v="STRUMENTAZIONE PER ESPLORAZIONI FUNZIONALI ED INTERVENTI TERAPEUTICI"/>
    <m/>
    <s v="No"/>
    <m/>
    <s v="Acquisto"/>
    <s v=""/>
    <x v="0"/>
    <m/>
    <n v="50000"/>
    <x v="3"/>
    <x v="3"/>
  </r>
  <r>
    <x v="2111"/>
    <x v="2"/>
    <s v="Dispositivi medici"/>
    <x v="32"/>
    <x v="32"/>
    <s v="Z12030105"/>
    <s v="VENTILATORI POLMONARI PER USO OSPEDALIERO"/>
    <m/>
    <s v="No"/>
    <m/>
    <s v="Acquisto"/>
    <s v=""/>
    <x v="0"/>
    <m/>
    <n v="20000"/>
    <x v="4"/>
    <x v="4"/>
  </r>
  <r>
    <x v="2112"/>
    <x v="0"/>
    <s v="Forniture / servizi"/>
    <x v="249"/>
    <x v="247"/>
    <m/>
    <s v="-"/>
    <m/>
    <s v="No"/>
    <m/>
    <s v="Acquisto"/>
    <s v=""/>
    <x v="2"/>
    <m/>
    <n v="97600"/>
    <x v="0"/>
    <x v="0"/>
  </r>
  <r>
    <x v="2113"/>
    <x v="0"/>
    <s v="Dispositivi medici"/>
    <x v="1"/>
    <x v="1"/>
    <s v="Z120301"/>
    <s v="STRUMENTAZIONE PER ANESTESIA E DI SUPPORTO ALLA VENTILAZIONE POLMONARE"/>
    <m/>
    <s v="No"/>
    <m/>
    <s v="Noleggio"/>
    <d v="2017-09-01T00:00:00"/>
    <x v="2"/>
    <m/>
    <n v="2500000"/>
    <x v="7"/>
    <x v="7"/>
  </r>
  <r>
    <x v="2114"/>
    <x v="2"/>
    <s v="Forniture / servizi"/>
    <x v="7"/>
    <x v="7"/>
    <m/>
    <s v="-"/>
    <m/>
    <s v="No"/>
    <m/>
    <s v="Acquisto"/>
    <d v="2017-12-01T00:00:00"/>
    <x v="3"/>
    <m/>
    <n v="32000"/>
    <x v="7"/>
    <x v="7"/>
  </r>
  <r>
    <x v="2115"/>
    <x v="6"/>
    <s v="Forniture / servizi"/>
    <x v="52"/>
    <x v="52"/>
    <m/>
    <s v="-"/>
    <m/>
    <s v="Si"/>
    <m/>
    <s v="Convenzione ARCA"/>
    <d v="2018-05-01T00:00:00"/>
    <x v="3"/>
    <m/>
    <n v="60000"/>
    <x v="7"/>
    <x v="7"/>
  </r>
  <r>
    <x v="2116"/>
    <x v="5"/>
    <s v="Forniture / servizi"/>
    <x v="309"/>
    <x v="304"/>
    <m/>
    <s v="-"/>
    <m/>
    <s v="Si"/>
    <m/>
    <s v="Convenzione ARCA"/>
    <d v="2017-04-01T00:00:00"/>
    <x v="5"/>
    <m/>
    <n v="37000"/>
    <x v="4"/>
    <x v="4"/>
  </r>
  <r>
    <x v="2117"/>
    <x v="8"/>
    <s v="Forniture / servizi"/>
    <x v="309"/>
    <x v="304"/>
    <m/>
    <s v="-"/>
    <m/>
    <s v="Si"/>
    <m/>
    <s v="Convenzione ARCA"/>
    <s v=""/>
    <x v="2"/>
    <m/>
    <n v="60000"/>
    <x v="12"/>
    <x v="11"/>
  </r>
  <r>
    <x v="2118"/>
    <x v="3"/>
    <s v="Dispositivi medici"/>
    <x v="140"/>
    <x v="138"/>
    <s v="Q0203"/>
    <s v="FLUIDI GASSOSI, LIQUIDI E VISCOELASTICI PER CHIRURGIA OFTALMICA E OFTALMOLOGIA CLINICA"/>
    <m/>
    <s v="Si"/>
    <m/>
    <s v="Convenzione ARCA"/>
    <d v="2016-03-01T00:00:00"/>
    <x v="2"/>
    <m/>
    <n v="150000"/>
    <x v="1"/>
    <x v="1"/>
  </r>
  <r>
    <x v="2119"/>
    <x v="8"/>
    <s v="Dispositivi medici"/>
    <x v="1"/>
    <x v="1"/>
    <s v="P90"/>
    <s v="DISPOSITIVI PROTESICI IMPIANTABILI - VARI"/>
    <m/>
    <s v="No"/>
    <m/>
    <s v="Acquisto"/>
    <d v="2016-03-01T00:00:00"/>
    <x v="1"/>
    <m/>
    <n v="70492.429999999993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multipleFieldFilters="0">
  <location ref="A4:G165" firstHeaderRow="1" firstDataRow="1" firstDataCol="6" rowPageCount="1" colPageCount="1"/>
  <pivotFields count="17">
    <pivotField name="OGGETTO del" axis="axisRow" outline="0" showAll="0" defaultSubtotal="0">
      <items count="4240">
        <item m="1" x="2788"/>
        <item m="1" x="3726"/>
        <item m="1" x="3326"/>
        <item m="1" x="2998"/>
        <item m="1" x="2464"/>
        <item m="1" x="3013"/>
        <item m="1" x="2796"/>
        <item m="1" x="2841"/>
        <item m="1" x="3919"/>
        <item m="1" x="3024"/>
        <item m="1" x="3595"/>
        <item m="1" x="2483"/>
        <item m="1" x="2419"/>
        <item m="1" x="2501"/>
        <item m="1" x="3041"/>
        <item m="1" x="4016"/>
        <item m="1" x="2377"/>
        <item m="1" x="2191"/>
        <item m="1" x="2207"/>
        <item m="1" x="2338"/>
        <item m="1" x="4207"/>
        <item m="1" x="2375"/>
        <item m="1" x="3615"/>
        <item m="1" x="3716"/>
        <item m="1" x="3500"/>
        <item m="1" x="3017"/>
        <item m="1" x="2913"/>
        <item m="1" x="2469"/>
        <item m="1" x="3042"/>
        <item m="1" x="2990"/>
        <item m="1" x="3634"/>
        <item m="1" x="3323"/>
        <item m="1" x="3203"/>
        <item m="1" x="2276"/>
        <item m="1" x="2306"/>
        <item m="1" x="2837"/>
        <item m="1" x="4094"/>
        <item m="1" x="3653"/>
        <item m="1" x="2388"/>
        <item m="1" x="2326"/>
        <item m="1" x="2957"/>
        <item m="1" x="2321"/>
        <item m="1" x="2275"/>
        <item m="1" x="2954"/>
        <item m="1" x="3886"/>
        <item m="1" x="4081"/>
        <item m="1" x="3986"/>
        <item m="1" x="2689"/>
        <item m="1" x="2859"/>
        <item m="1" x="2965"/>
        <item m="1" x="3501"/>
        <item m="1" x="3656"/>
        <item m="1" x="2766"/>
        <item m="1" x="4000"/>
        <item m="1" x="3166"/>
        <item m="1" x="2314"/>
        <item m="1" x="2449"/>
        <item m="1" x="3851"/>
        <item m="1" x="3915"/>
        <item m="1" x="3811"/>
        <item m="1" x="2538"/>
        <item m="1" x="4087"/>
        <item m="1" x="3009"/>
        <item m="1" x="4115"/>
        <item m="1" x="4015"/>
        <item m="1" x="3325"/>
        <item m="1" x="2211"/>
        <item m="1" x="4134"/>
        <item m="1" x="3623"/>
        <item m="1" x="3465"/>
        <item m="1" x="3298"/>
        <item m="1" x="3063"/>
        <item m="1" x="2641"/>
        <item m="1" x="3119"/>
        <item m="1" x="2450"/>
        <item m="1" x="3867"/>
        <item m="1" x="3666"/>
        <item m="1" x="3652"/>
        <item m="1" x="2259"/>
        <item m="1" x="3577"/>
        <item m="1" x="2833"/>
        <item m="1" x="3462"/>
        <item m="1" x="3159"/>
        <item m="1" x="3087"/>
        <item m="1" x="2140"/>
        <item m="1" x="2416"/>
        <item m="1" x="3007"/>
        <item m="1" x="3818"/>
        <item m="1" x="3750"/>
        <item m="1" x="2610"/>
        <item m="1" x="2697"/>
        <item m="1" x="4202"/>
        <item m="1" x="3754"/>
        <item m="1" x="2480"/>
        <item m="1" x="3562"/>
        <item m="1" x="2264"/>
        <item m="1" x="4088"/>
        <item m="1" x="2524"/>
        <item m="1" x="2940"/>
        <item m="1" x="3528"/>
        <item m="1" x="3961"/>
        <item m="1" x="3253"/>
        <item m="1" x="3926"/>
        <item m="1" x="3914"/>
        <item m="1" x="4180"/>
        <item m="1" x="2741"/>
        <item m="1" x="2120"/>
        <item m="1" x="3761"/>
        <item m="1" x="2768"/>
        <item m="1" x="2587"/>
        <item m="1" x="4018"/>
        <item m="1" x="3650"/>
        <item m="1" x="2216"/>
        <item m="1" x="2362"/>
        <item m="1" x="2500"/>
        <item m="1" x="2570"/>
        <item m="1" x="2714"/>
        <item m="1" x="2686"/>
        <item m="1" x="2716"/>
        <item m="1" x="2693"/>
        <item m="1" x="2721"/>
        <item m="1" x="2398"/>
        <item m="1" x="3165"/>
        <item m="1" x="3494"/>
        <item m="1" x="3723"/>
        <item m="1" x="4190"/>
        <item m="1" x="2537"/>
        <item m="1" x="3959"/>
        <item m="1" x="2156"/>
        <item m="1" x="3891"/>
        <item m="1" x="2390"/>
        <item m="1" x="2312"/>
        <item m="1" x="4069"/>
        <item m="1" x="2609"/>
        <item m="1" x="2130"/>
        <item m="1" x="2898"/>
        <item m="1" x="2939"/>
        <item m="1" x="2231"/>
        <item m="1" x="2724"/>
        <item m="1" x="2738"/>
        <item m="1" x="3582"/>
        <item m="1" x="4076"/>
        <item m="1" x="2352"/>
        <item m="1" x="2710"/>
        <item m="1" x="2474"/>
        <item m="1" x="3085"/>
        <item m="1" x="2971"/>
        <item m="1" x="2332"/>
        <item m="1" x="3671"/>
        <item m="1" x="2854"/>
        <item m="1" x="2715"/>
        <item m="1" x="2177"/>
        <item m="1" x="2955"/>
        <item m="1" x="3284"/>
        <item m="1" x="3568"/>
        <item m="1" x="4039"/>
        <item m="1" x="2153"/>
        <item m="1" x="2402"/>
        <item m="1" x="2663"/>
        <item m="1" x="2919"/>
        <item m="1" x="2209"/>
        <item m="1" x="2476"/>
        <item m="1" x="2985"/>
        <item m="1" x="3146"/>
        <item m="1" x="3689"/>
        <item m="1" x="3305"/>
        <item m="1" x="2139"/>
        <item m="1" x="3459"/>
        <item m="1" x="3464"/>
        <item m="1" x="2343"/>
        <item m="1" x="4138"/>
        <item m="1" x="4011"/>
        <item m="1" x="2665"/>
        <item m="1" x="2962"/>
        <item m="1" x="2443"/>
        <item m="1" x="2779"/>
        <item m="1" x="3993"/>
        <item m="1" x="2413"/>
        <item m="1" x="2800"/>
        <item m="1" x="3382"/>
        <item m="1" x="2254"/>
        <item m="1" x="3343"/>
        <item m="1" x="3991"/>
        <item m="1" x="2970"/>
        <item m="1" x="3589"/>
        <item m="1" x="3034"/>
        <item m="1" x="2616"/>
        <item m="1" x="2492"/>
        <item m="1" x="2394"/>
        <item m="1" x="3126"/>
        <item m="1" x="3426"/>
        <item m="1" x="2178"/>
        <item m="1" x="3680"/>
        <item m="1" x="2203"/>
        <item m="1" x="3677"/>
        <item m="1" x="3162"/>
        <item m="1" x="2912"/>
        <item m="1" x="3263"/>
        <item m="1" x="3731"/>
        <item m="1" x="2952"/>
        <item m="1" x="2773"/>
        <item m="1" x="3315"/>
        <item m="1" x="2631"/>
        <item m="1" x="3953"/>
        <item m="1" x="3040"/>
        <item m="1" x="2333"/>
        <item m="1" x="2858"/>
        <item m="1" x="3070"/>
        <item m="1" x="3003"/>
        <item m="1" x="2893"/>
        <item m="1" x="2385"/>
        <item m="1" x="3148"/>
        <item m="1" x="3774"/>
        <item m="1" x="2301"/>
        <item m="1" x="2540"/>
        <item m="1" x="2875"/>
        <item m="1" x="3077"/>
        <item m="1" x="2658"/>
        <item m="1" x="2282"/>
        <item m="1" x="2755"/>
        <item m="1" x="4034"/>
        <item m="1" x="2734"/>
        <item m="1" x="3168"/>
        <item m="1" x="3492"/>
        <item m="1" x="2376"/>
        <item m="1" x="2379"/>
        <item m="1" x="3955"/>
        <item m="1" x="4071"/>
        <item m="1" x="3216"/>
        <item m="1" x="3789"/>
        <item m="1" x="2993"/>
        <item m="1" x="2374"/>
        <item m="1" x="3215"/>
        <item m="1" x="2217"/>
        <item m="1" x="3403"/>
        <item m="1" x="4103"/>
        <item m="1" x="2558"/>
        <item m="1" x="2636"/>
        <item m="1" x="2223"/>
        <item m="1" x="2972"/>
        <item m="1" x="4132"/>
        <item m="1" x="4004"/>
        <item m="1" x="2510"/>
        <item m="1" x="3031"/>
        <item m="1" x="3649"/>
        <item m="1" x="2520"/>
        <item m="1" x="4197"/>
        <item m="1" x="3686"/>
        <item m="1" x="3308"/>
        <item m="1" x="3206"/>
        <item m="1" x="3738"/>
        <item m="1" x="4175"/>
        <item m="1" x="2308"/>
        <item m="1" x="2843"/>
        <item m="1" x="3451"/>
        <item m="1" x="3741"/>
        <item m="1" x="4130"/>
        <item m="1" x="3977"/>
        <item m="1" x="3406"/>
        <item m="1" x="2544"/>
        <item m="1" x="3502"/>
        <item m="1" x="3828"/>
        <item m="1" x="3925"/>
        <item m="1" x="3056"/>
        <item m="1" x="3376"/>
        <item m="1" x="2160"/>
        <item m="1" x="3992"/>
        <item m="1" x="2518"/>
        <item m="1" x="4058"/>
        <item m="1" x="2614"/>
        <item m="1" x="3351"/>
        <item m="1" x="2234"/>
        <item m="1" x="2168"/>
        <item m="1" x="2485"/>
        <item m="1" x="2371"/>
        <item m="1" x="2435"/>
        <item m="1" x="3566"/>
        <item m="1" x="2409"/>
        <item m="1" x="2549"/>
        <item m="1" x="2667"/>
        <item m="1" x="2927"/>
        <item m="1" x="3057"/>
        <item m="1" x="3232"/>
        <item m="1" x="3377"/>
        <item m="1" x="3389"/>
        <item m="1" x="3543"/>
        <item m="1" x="3288"/>
        <item m="1" x="3425"/>
        <item m="1" x="3575"/>
        <item m="1" x="2267"/>
        <item m="1" x="3391"/>
        <item m="1" x="2750"/>
        <item m="1" x="3950"/>
        <item m="1" x="3453"/>
        <item m="1" x="3121"/>
        <item m="1" x="3608"/>
        <item m="1" x="3639"/>
        <item m="1" x="3871"/>
        <item m="1" x="3335"/>
        <item m="1" x="2830"/>
        <item m="1" x="2782"/>
        <item m="1" x="2894"/>
        <item m="1" x="4066"/>
        <item m="1" x="2491"/>
        <item m="1" x="2963"/>
        <item m="1" x="2978"/>
        <item m="1" x="2881"/>
        <item m="1" x="3720"/>
        <item m="1" x="2877"/>
        <item m="1" x="3375"/>
        <item m="1" x="3641"/>
        <item m="1" x="2756"/>
        <item m="1" x="2633"/>
        <item m="1" x="2572"/>
        <item m="1" x="2499"/>
        <item m="1" x="2359"/>
        <item m="1" x="2290"/>
        <item m="1" x="2566"/>
        <item m="1" x="3600"/>
        <item m="1" x="3512"/>
        <item m="1" x="3434"/>
        <item m="1" x="3355"/>
        <item m="1" x="3318"/>
        <item m="1" x="2324"/>
        <item m="1" x="4222"/>
        <item m="1" x="3894"/>
        <item m="1" x="3151"/>
        <item m="1" x="2495"/>
        <item m="1" x="2967"/>
        <item m="1" x="3982"/>
        <item m="1" x="3136"/>
        <item m="1" x="2926"/>
        <item m="1" x="2730"/>
        <item m="1" x="2434"/>
        <item m="1" x="3822"/>
        <item m="1" x="3981"/>
        <item m="1" x="3876"/>
        <item m="1" x="2902"/>
        <item m="1" x="2862"/>
        <item m="1" x="2638"/>
        <item m="1" x="2839"/>
        <item m="1" x="3333"/>
        <item m="1" x="2227"/>
        <item m="1" x="2350"/>
        <item m="1" x="3066"/>
        <item m="1" x="3272"/>
        <item m="1" x="3862"/>
        <item m="1" x="2731"/>
        <item m="1" x="2515"/>
        <item m="1" x="2882"/>
        <item m="1" x="3621"/>
        <item m="1" x="4226"/>
        <item m="1" x="3620"/>
        <item m="1" x="2395"/>
        <item m="1" x="3733"/>
        <item m="1" x="3831"/>
        <item m="1" x="3900"/>
        <item m="1" x="3405"/>
        <item m="1" x="3718"/>
        <item m="1" x="4238"/>
        <item m="1" x="2173"/>
        <item m="1" x="2251"/>
        <item m="1" x="2237"/>
        <item m="1" x="2224"/>
        <item m="1" x="4206"/>
        <item m="1" x="2422"/>
        <item m="1" x="4098"/>
        <item m="1" x="3588"/>
        <item m="1" x="2680"/>
        <item m="1" x="3514"/>
        <item m="1" x="3783"/>
        <item m="1" x="3675"/>
        <item m="1" x="2977"/>
        <item m="1" x="3249"/>
        <item m="1" x="3099"/>
        <item m="1" x="3185"/>
        <item m="1" x="3238"/>
        <item m="1" x="2161"/>
        <item m="1" x="3250"/>
        <item m="1" x="3293"/>
        <item m="1" x="2640"/>
        <item m="1" x="2903"/>
        <item m="1" x="2908"/>
        <item m="1" x="2349"/>
        <item m="1" x="2556"/>
        <item m="1" x="4120"/>
        <item m="1" x="3267"/>
        <item m="1" x="3626"/>
        <item m="1" x="3244"/>
        <item m="1" x="3567"/>
        <item m="1" x="3399"/>
        <item m="1" x="3705"/>
        <item m="1" x="4142"/>
        <item m="1" x="2269"/>
        <item m="1" x="2597"/>
        <item m="1" x="4063"/>
        <item m="1" x="3481"/>
        <item m="1" x="3485"/>
        <item m="1" x="2366"/>
        <item m="1" x="2942"/>
        <item m="1" x="3412"/>
        <item m="1" x="3430"/>
        <item m="1" x="3489"/>
        <item m="1" x="3527"/>
        <item m="1" x="3573"/>
        <item m="1" x="4232"/>
        <item m="1" x="2136"/>
        <item m="1" x="2437"/>
        <item m="1" x="2591"/>
        <item m="1" x="4089"/>
        <item m="1" x="2956"/>
        <item m="1" x="3629"/>
        <item m="1" x="3139"/>
        <item m="1" x="3576"/>
        <item m="1" x="3922"/>
        <item m="1" x="3278"/>
        <item m="1" x="2514"/>
        <item m="1" x="2473"/>
        <item m="1" x="3398"/>
        <item m="1" x="3379"/>
        <item m="1" x="3202"/>
        <item m="1" x="3796"/>
        <item m="1" x="2749"/>
        <item m="1" x="3200"/>
        <item m="1" x="3635"/>
        <item m="1" x="3307"/>
        <item m="1" x="2885"/>
        <item m="1" x="4006"/>
        <item m="1" x="3845"/>
        <item m="1" x="2643"/>
        <item m="1" x="3644"/>
        <item m="1" x="4099"/>
        <item m="1" x="4133"/>
        <item m="1" x="4161"/>
        <item m="1" x="2132"/>
        <item m="1" x="2187"/>
        <item m="1" x="2134"/>
        <item m="1" x="2163"/>
        <item m="1" x="2611"/>
        <item m="1" x="3205"/>
        <item m="1" x="2265"/>
        <item m="1" x="2534"/>
        <item m="1" x="4109"/>
        <item m="1" x="3610"/>
        <item m="1" x="2405"/>
        <item m="1" x="3395"/>
        <item m="1" x="3997"/>
        <item m="1" x="3036"/>
        <item m="1" x="3083"/>
        <item m="1" x="3294"/>
        <item m="1" x="3609"/>
        <item m="1" x="2817"/>
        <item m="1" x="4055"/>
        <item m="1" x="3833"/>
        <item m="1" x="3158"/>
        <item m="1" x="3208"/>
        <item m="1" x="3291"/>
        <item m="1" x="3303"/>
        <item m="1" x="3328"/>
        <item m="1" x="3390"/>
        <item m="1" x="3106"/>
        <item m="1" x="3646"/>
        <item m="1" x="2280"/>
        <item m="1" x="2551"/>
        <item m="1" x="2983"/>
        <item m="1" x="4231"/>
        <item m="1" x="4235"/>
        <item m="1" x="2356"/>
        <item m="1" x="2840"/>
        <item m="1" x="2802"/>
        <item m="1" x="2694"/>
        <item m="1" x="2625"/>
        <item m="1" x="3260"/>
        <item m="1" x="3197"/>
        <item m="1" x="3102"/>
        <item m="1" x="3125"/>
        <item m="1" x="3167"/>
        <item m="1" x="3857"/>
        <item m="1" x="2873"/>
        <item m="1" x="3396"/>
        <item m="1" x="3771"/>
        <item m="1" x="2810"/>
        <item m="1" x="3924"/>
        <item m="1" x="3936"/>
        <item m="1" x="2899"/>
        <item m="1" x="3859"/>
        <item m="1" x="2907"/>
        <item m="1" x="2404"/>
        <item m="1" x="3583"/>
        <item m="1" x="3556"/>
        <item m="1" x="3471"/>
        <item m="1" x="3281"/>
        <item m="1" x="4074"/>
        <item m="1" x="2218"/>
        <item m="1" x="3547"/>
        <item m="1" x="2615"/>
        <item m="1" x="3171"/>
        <item m="1" x="2644"/>
        <item m="1" x="3219"/>
        <item m="1" x="2550"/>
        <item m="1" x="2745"/>
        <item m="1" x="3889"/>
        <item m="1" x="2774"/>
        <item m="1" x="2825"/>
        <item m="1" x="3945"/>
        <item m="1" x="2855"/>
        <item m="1" x="3978"/>
        <item m="1" x="2884"/>
        <item m="1" x="3952"/>
        <item m="1" x="2888"/>
        <item m="1" x="3996"/>
        <item m="1" x="3937"/>
        <item m="1" x="2751"/>
        <item m="1" x="3223"/>
        <item m="1" x="3428"/>
        <item m="1" x="3252"/>
        <item m="1" x="2618"/>
        <item m="1" x="2141"/>
        <item m="1" x="3370"/>
        <item m="1" x="2179"/>
        <item m="1" x="2421"/>
        <item m="1" x="3480"/>
        <item m="1" x="3682"/>
        <item m="1" x="3115"/>
        <item m="1" x="3242"/>
        <item m="1" x="4112"/>
        <item m="1" x="2886"/>
        <item m="1" x="2165"/>
        <item m="1" x="2126"/>
        <item m="1" x="4136"/>
        <item m="1" x="2368"/>
        <item m="1" x="2502"/>
        <item m="1" x="4230"/>
        <item m="1" x="3008"/>
        <item m="1" x="3283"/>
        <item m="1" x="4068"/>
        <item m="1" x="3023"/>
        <item m="1" x="3670"/>
        <item m="1" x="4145"/>
        <item m="1" x="3226"/>
        <item m="1" x="4212"/>
        <item m="1" x="3089"/>
        <item m="1" x="3422"/>
        <item m="1" x="2725"/>
        <item m="1" x="4070"/>
        <item m="1" x="2180"/>
        <item m="1" x="2445"/>
        <item m="1" x="2256"/>
        <item m="1" x="2754"/>
        <item m="1" x="3478"/>
        <item m="1" x="4184"/>
        <item m="1" x="2753"/>
        <item m="1" x="2151"/>
        <item m="1" x="4185"/>
        <item m="1" x="3038"/>
        <item m="1" x="3248"/>
        <item m="1" x="2233"/>
        <item m="1" x="3770"/>
        <item m="1" x="2336"/>
        <item m="1" x="2803"/>
        <item m="1" x="4065"/>
        <item m="1" x="4038"/>
        <item m="1" x="2525"/>
        <item m="1" x="2257"/>
        <item m="1" x="3654"/>
        <item m="1" x="2240"/>
        <item m="1" x="2304"/>
        <item m="1" x="2293"/>
        <item m="1" x="4021"/>
        <item m="1" x="3526"/>
        <item m="1" x="3461"/>
        <item m="1" x="3979"/>
        <item m="1" x="2543"/>
        <item m="1" x="4024"/>
        <item m="1" x="3345"/>
        <item m="1" x="2432"/>
        <item m="1" x="2695"/>
        <item m="1" x="2152"/>
        <item m="1" x="4107"/>
        <item m="1" x="4030"/>
        <item m="1" x="4144"/>
        <item m="1" x="2447"/>
        <item m="1" x="3580"/>
        <item m="1" x="2410"/>
        <item m="1" x="3495"/>
        <item m="1" x="3452"/>
        <item m="1" x="2579"/>
        <item m="1" x="3450"/>
        <item m="1" x="3458"/>
        <item m="1" x="3035"/>
        <item m="1" x="3942"/>
        <item m="1" x="3678"/>
        <item m="1" x="2675"/>
        <item m="1" x="3968"/>
        <item m="1" x="3498"/>
        <item m="1" x="3532"/>
        <item m="1" x="3724"/>
        <item m="1" x="3725"/>
        <item m="1" x="3222"/>
        <item m="1" x="2521"/>
        <item m="1" x="3902"/>
        <item m="1" x="3374"/>
        <item m="1" x="2678"/>
        <item m="1" x="2996"/>
        <item m="1" x="3088"/>
        <item m="1" x="2924"/>
        <item m="1" x="3247"/>
        <item m="1" x="4072"/>
        <item m="1" x="4189"/>
        <item m="1" x="2221"/>
        <item m="1" x="3174"/>
        <item m="1" x="3004"/>
        <item m="1" x="4166"/>
        <item m="1" x="3814"/>
        <item m="1" x="2608"/>
        <item m="1" x="3082"/>
        <item m="1" x="2482"/>
        <item m="1" x="2647"/>
        <item m="1" x="3844"/>
        <item m="1" x="3120"/>
        <item m="1" x="2452"/>
        <item m="1" x="2288"/>
        <item m="1" x="4220"/>
        <item m="1" x="2771"/>
        <item m="1" x="3366"/>
        <item m="1" x="2590"/>
        <item m="1" x="3436"/>
        <item m="1" x="4014"/>
        <item m="1" x="2944"/>
        <item m="1" x="3596"/>
        <item m="1" x="2303"/>
        <item m="1" x="3597"/>
        <item m="1" x="2564"/>
        <item m="1" x="2619"/>
        <item m="1" x="2650"/>
        <item m="1" x="2486"/>
        <item m="1" x="2620"/>
        <item m="1" x="2772"/>
        <item m="1" x="3849"/>
        <item m="1" x="3212"/>
        <item m="1" x="2938"/>
        <item m="1" x="3211"/>
        <item m="1" x="2760"/>
        <item m="1" x="3296"/>
        <item m="1" x="3765"/>
        <item m="1" x="3122"/>
        <item m="1" x="2879"/>
        <item m="1" x="2794"/>
        <item m="1" x="4105"/>
        <item m="1" x="2417"/>
        <item m="1" x="4009"/>
        <item m="1" x="3129"/>
        <item m="1" x="3193"/>
        <item m="1" x="3827"/>
        <item m="1" x="2154"/>
        <item m="1" x="2664"/>
        <item m="1" x="3227"/>
        <item m="1" x="2122"/>
        <item m="1" x="2246"/>
        <item m="1" x="3870"/>
        <item m="1" x="3301"/>
        <item m="1" x="4054"/>
        <item m="1" x="2170"/>
        <item m="1" x="4085"/>
        <item m="1" x="3092"/>
        <item m="1" x="2900"/>
        <item m="1" x="3384"/>
        <item m="1" x="3191"/>
        <item m="1" x="4157"/>
        <item m="1" x="3776"/>
        <item m="1" x="4239"/>
        <item m="1" x="2135"/>
        <item m="1" x="2149"/>
        <item m="1" x="2190"/>
        <item m="1" x="2202"/>
        <item m="1" x="2225"/>
        <item m="1" x="2242"/>
        <item m="1" x="2297"/>
        <item m="1" x="2477"/>
        <item m="1" x="2167"/>
        <item m="1" x="3825"/>
        <item m="1" x="2684"/>
        <item m="1" x="2307"/>
        <item m="1" x="3519"/>
        <item m="1" x="2775"/>
        <item m="1" x="2980"/>
        <item m="1" x="2874"/>
        <item m="1" x="3072"/>
        <item m="1" x="3327"/>
        <item m="1" x="4150"/>
        <item m="1" x="4211"/>
        <item m="1" x="2146"/>
        <item m="1" x="2331"/>
        <item m="1" x="2397"/>
        <item m="1" x="2462"/>
        <item m="1" x="2471"/>
        <item m="1" x="2546"/>
        <item m="1" x="2666"/>
        <item m="1" x="2346"/>
        <item m="1" x="2557"/>
        <item m="1" x="2364"/>
        <item m="1" x="2427"/>
        <item m="1" x="2457"/>
        <item m="1" x="2494"/>
        <item m="1" x="2535"/>
        <item m="1" x="2329"/>
        <item m="1" x="2396"/>
        <item m="1" x="2429"/>
        <item m="1" x="2497"/>
        <item m="1" x="2470"/>
        <item m="1" x="3940"/>
        <item m="1" x="3602"/>
        <item m="1" x="3479"/>
        <item m="1" x="2517"/>
        <item m="1" x="2582"/>
        <item m="1" x="2673"/>
        <item m="1" x="2707"/>
        <item m="1" x="3107"/>
        <item m="1" x="3196"/>
        <item m="1" x="2820"/>
        <item m="1" x="2994"/>
        <item m="1" x="2727"/>
        <item m="1" x="3266"/>
        <item m="1" x="2662"/>
        <item m="1" x="4123"/>
        <item m="1" x="2982"/>
        <item m="1" x="3073"/>
        <item m="1" x="3310"/>
        <item m="1" x="3241"/>
        <item m="1" x="3364"/>
        <item m="1" x="3820"/>
        <item m="1" x="3884"/>
        <item m="1" x="4204"/>
        <item m="1" x="2904"/>
        <item m="1" x="3560"/>
        <item m="1" x="2340"/>
        <item m="1" x="4124"/>
        <item m="1" x="3233"/>
        <item m="1" x="3439"/>
        <item m="1" x="3524"/>
        <item m="1" x="3276"/>
        <item m="1" x="4036"/>
        <item m="1" x="2915"/>
        <item m="1" x="2905"/>
        <item m="1" x="3028"/>
        <item m="1" x="2999"/>
        <item m="1" x="2966"/>
        <item m="1" x="3256"/>
        <item m="1" x="2144"/>
        <item m="1" x="3415"/>
        <item m="1" x="2490"/>
        <item m="1" x="2736"/>
        <item m="1" x="3534"/>
        <item m="1" x="3522"/>
        <item m="1" x="3969"/>
        <item m="1" x="2797"/>
        <item m="1" x="3895"/>
        <item m="1" x="2425"/>
        <item m="1" x="3372"/>
        <item m="1" x="3904"/>
        <item m="1" x="4028"/>
        <item m="1" x="3176"/>
        <item m="1" x="3349"/>
        <item m="1" x="2430"/>
        <item m="1" x="2458"/>
        <item m="1" x="2995"/>
        <item m="1" x="3636"/>
        <item m="1" x="4106"/>
        <item m="1" x="2479"/>
        <item m="1" x="3658"/>
        <item m="1" x="4122"/>
        <item m="1" x="2219"/>
        <item m="1" x="3630"/>
        <item m="1" x="3790"/>
        <item m="1" x="2294"/>
        <item m="1" x="2584"/>
        <item m="1" x="2861"/>
        <item m="1" x="2585"/>
        <item m="1" x="2456"/>
        <item m="1" x="2536"/>
        <item m="1" x="2656"/>
        <item m="1" x="2719"/>
        <item m="1" x="2787"/>
        <item m="1" x="2864"/>
        <item m="1" x="3794"/>
        <item m="1" x="3823"/>
        <item m="1" x="2147"/>
        <item m="1" x="3334"/>
        <item m="1" x="2423"/>
        <item m="1" x="3668"/>
        <item m="1" x="3704"/>
        <item m="1" x="3569"/>
        <item m="1" x="3529"/>
        <item m="1" x="3804"/>
        <item m="1" x="2131"/>
        <item m="1" x="2382"/>
        <item m="1" x="3240"/>
        <item m="1" x="3546"/>
        <item m="1" x="4191"/>
        <item m="1" x="2513"/>
        <item m="1" x="4199"/>
        <item m="1" x="3517"/>
        <item m="1" x="3259"/>
        <item m="1" x="3329"/>
        <item m="1" x="2795"/>
        <item m="1" x="2235"/>
        <item m="1" x="2617"/>
        <item m="1" x="3497"/>
        <item m="1" x="3779"/>
        <item m="1" x="3133"/>
        <item m="1" x="3417"/>
        <item m="1" x="3491"/>
        <item m="1" x="3490"/>
        <item m="1" x="2583"/>
        <item m="1" x="3934"/>
        <item m="1" x="2424"/>
        <item m="1" x="2628"/>
        <item m="1" x="2950"/>
        <item m="1" x="2784"/>
        <item m="1" x="3973"/>
        <item m="1" x="3306"/>
        <item m="1" x="3455"/>
        <item m="1" x="3309"/>
        <item m="1" x="3912"/>
        <item m="1" x="2274"/>
        <item m="1" x="4061"/>
        <item m="1" x="2325"/>
        <item m="1" x="3477"/>
        <item m="1" x="3365"/>
        <item m="1" x="2976"/>
        <item m="1" x="4228"/>
        <item m="1" x="2816"/>
        <item m="1" x="2302"/>
        <item m="1" x="2337"/>
        <item m="1" x="3506"/>
        <item m="1" x="3516"/>
        <item m="1" x="3535"/>
        <item m="1" x="3848"/>
        <item m="1" x="4033"/>
        <item m="1" x="3806"/>
        <item m="1" x="2392"/>
        <item m="1" x="2255"/>
        <item m="1" x="2703"/>
        <item m="1" x="3147"/>
        <item m="1" x="2929"/>
        <item m="1" x="2632"/>
        <item m="1" x="3486"/>
        <item m="1" x="2804"/>
        <item m="1" x="2932"/>
        <item m="1" x="3563"/>
        <item m="1" x="2478"/>
        <item m="1" x="2505"/>
        <item m="1" x="2883"/>
        <item m="1" x="3947"/>
        <item m="1" x="3552"/>
        <item m="1" x="2713"/>
        <item m="1" x="2305"/>
        <item m="1" x="3487"/>
        <item m="1" x="3029"/>
        <item m="1" x="4141"/>
        <item m="1" x="4162"/>
        <item m="1" x="3863"/>
        <item m="1" x="3817"/>
        <item m="1" x="2309"/>
        <item m="1" x="2764"/>
        <item m="1" x="2683"/>
        <item m="1" x="3702"/>
        <item m="1" x="3012"/>
        <item m="1" x="2918"/>
        <item m="1" x="3299"/>
        <item m="1" x="3032"/>
        <item m="1" x="3109"/>
        <item m="1" x="2733"/>
        <item m="1" x="4023"/>
        <item m="1" x="3954"/>
        <item m="1" x="3967"/>
        <item m="1" x="3911"/>
        <item m="1" x="3801"/>
        <item m="1" x="2691"/>
        <item m="1" x="2763"/>
        <item m="1" x="2378"/>
        <item m="1" x="3748"/>
        <item m="1" x="3108"/>
        <item m="1" x="2569"/>
        <item m="1" x="3271"/>
        <item m="1" x="2930"/>
        <item m="1" x="2148"/>
        <item m="1" x="2380"/>
        <item m="1" x="2718"/>
        <item m="1" x="3593"/>
        <item m="1" x="2347"/>
        <item m="1" x="2373"/>
        <item m="1" x="3885"/>
        <item m="1" x="4196"/>
        <item m="1" x="2323"/>
        <item m="1" x="2867"/>
        <item m="1" x="3985"/>
        <item m="1" x="4146"/>
        <item m="1" x="2278"/>
        <item m="1" x="2811"/>
        <item m="1" x="2991"/>
        <item m="1" x="3110"/>
        <item m="1" x="2624"/>
        <item m="1" x="3246"/>
        <item m="1" x="3988"/>
        <item m="1" x="3819"/>
        <item m="1" x="3393"/>
        <item m="1" x="3055"/>
        <item m="1" x="3815"/>
        <item m="1" x="4007"/>
        <item m="1" x="3189"/>
        <item m="1" x="2172"/>
        <item m="1" x="2951"/>
        <item m="1" x="2960"/>
        <item m="1" x="4059"/>
        <item m="1" x="3972"/>
        <item m="1" x="2834"/>
        <item m="1" x="3173"/>
        <item m="1" x="2542"/>
        <item m="1" x="2936"/>
        <item m="1" x="3681"/>
        <item m="1" x="3679"/>
        <item m="1" x="3892"/>
        <item m="1" x="3414"/>
        <item m="1" x="3470"/>
        <item m="1" x="3476"/>
        <item m="1" x="2922"/>
        <item m="1" x="2511"/>
        <item m="1" x="2408"/>
        <item m="1" x="3440"/>
        <item m="1" x="3183"/>
        <item m="1" x="2129"/>
        <item m="1" x="3236"/>
        <item m="1" x="2181"/>
        <item m="1" x="2213"/>
        <item m="1" x="2215"/>
        <item m="1" x="2220"/>
        <item m="1" x="3356"/>
        <item m="1" x="3039"/>
        <item m="1" x="4079"/>
        <item m="1" x="4091"/>
        <item m="1" x="4170"/>
        <item m="1" x="4208"/>
        <item m="1" x="4237"/>
        <item m="1" x="3255"/>
        <item m="1" x="3943"/>
        <item m="1" x="2920"/>
        <item m="1" x="3855"/>
        <item m="1" x="3565"/>
        <item m="1" x="3657"/>
        <item m="1" x="3882"/>
        <item m="1" x="2440"/>
        <item m="1" x="2143"/>
        <item m="1" x="2355"/>
        <item m="1" x="4200"/>
        <item m="1" x="2270"/>
        <item m="1" x="2196"/>
        <item m="1" x="3049"/>
        <item m="1" x="3071"/>
        <item m="1" x="3096"/>
        <item m="1" x="3058"/>
        <item m="1" x="3887"/>
        <item m="1" x="2393"/>
        <item m="1" x="2193"/>
        <item m="1" x="4020"/>
        <item m="1" x="2561"/>
        <item m="1" x="3043"/>
        <item m="1" x="3753"/>
        <item m="1" x="3002"/>
        <item m="1" x="3622"/>
        <item m="1" x="2961"/>
        <item m="1" x="2783"/>
        <item m="1" x="2895"/>
        <item m="1" x="2925"/>
        <item m="1" x="2958"/>
        <item m="1" x="2484"/>
        <item m="1" x="4090"/>
        <item m="1" x="4110"/>
        <item m="1" x="4153"/>
        <item m="1" x="4167"/>
        <item m="1" x="4216"/>
        <item m="1" x="2128"/>
        <item m="1" x="3274"/>
        <item m="1" x="2197"/>
        <item m="1" x="3142"/>
        <item m="1" x="3713"/>
        <item m="1" x="4159"/>
        <item m="1" x="3685"/>
        <item m="1" x="4128"/>
        <item m="1" x="2508"/>
        <item m="1" x="2127"/>
        <item m="1" x="3181"/>
        <item m="1" x="3445"/>
        <item m="1" x="2459"/>
        <item m="1" x="2541"/>
        <item m="1" x="2654"/>
        <item m="1" x="2639"/>
        <item m="1" x="2696"/>
        <item m="1" x="2845"/>
        <item m="1" x="2735"/>
        <item m="1" x="3843"/>
        <item m="1" x="3209"/>
        <item m="1" x="2142"/>
        <item m="1" x="3269"/>
        <item m="1" x="2195"/>
        <item m="1" x="3324"/>
        <item m="1" x="2229"/>
        <item m="1" x="3368"/>
        <item m="1" x="2200"/>
        <item m="1" x="3331"/>
        <item m="1" x="3369"/>
        <item m="1" x="2205"/>
        <item m="1" x="4168"/>
        <item m="1" x="3737"/>
        <item m="1" x="4203"/>
        <item m="1" x="2759"/>
        <item m="1" x="2808"/>
        <item m="1" x="3352"/>
        <item m="1" x="3357"/>
        <item m="1" x="3660"/>
        <item m="1" x="2757"/>
        <item m="1" x="3946"/>
        <item m="1" x="2943"/>
        <item m="1" x="3046"/>
        <item m="1" x="3218"/>
        <item m="1" x="2292"/>
        <item m="1" x="2959"/>
        <item m="1" x="2987"/>
        <item m="1" x="4100"/>
        <item m="1" x="3022"/>
        <item m="1" x="3069"/>
        <item m="1" x="3186"/>
        <item m="1" x="4218"/>
        <item m="1" x="3134"/>
        <item m="1" x="2287"/>
        <item m="1" x="3661"/>
        <item m="1" x="3842"/>
        <item m="1" x="3949"/>
        <item m="1" x="2529"/>
        <item m="1" x="3788"/>
        <item m="1" x="3708"/>
        <item m="1" x="3706"/>
        <item m="1" x="3541"/>
        <item m="1" x="4053"/>
        <item m="1" x="3530"/>
        <item m="1" x="3591"/>
        <item m="1" x="3261"/>
        <item m="1" x="3358"/>
        <item m="1" x="2262"/>
        <item m="1" x="3388"/>
        <item m="1" x="2289"/>
        <item m="1" x="3429"/>
        <item m="1" x="2315"/>
        <item m="1" x="3463"/>
        <item m="1" x="2345"/>
        <item m="1" x="3503"/>
        <item m="1" x="2320"/>
        <item m="1" x="3472"/>
        <item m="1" x="3508"/>
        <item m="1" x="2604"/>
        <item m="1" x="2210"/>
        <item m="1" x="2661"/>
        <item m="1" x="2503"/>
        <item m="1" x="4117"/>
        <item m="1" x="3353"/>
        <item m="1" x="3631"/>
        <item m="1" x="2372"/>
        <item m="1" x="3545"/>
        <item m="1" x="3913"/>
        <item m="1" x="2857"/>
        <item m="1" x="2299"/>
        <item m="1" x="4051"/>
        <item m="1" x="2708"/>
        <item m="1" x="3810"/>
        <item m="1" x="3744"/>
        <item m="1" x="2581"/>
        <item m="1" x="3090"/>
        <item m="1" x="3361"/>
        <item m="1" x="3420"/>
        <item m="1" x="3441"/>
        <item m="1" x="3883"/>
        <item m="1" x="2565"/>
        <item m="1" x="2705"/>
        <item m="1" x="3971"/>
        <item m="1" x="3866"/>
        <item m="1" x="2652"/>
        <item m="1" x="2592"/>
        <item m="1" x="3286"/>
        <item m="1" x="3701"/>
        <item m="1" x="4176"/>
        <item m="1" x="2906"/>
        <item m="1" x="3262"/>
        <item m="1" x="3051"/>
        <item m="1" x="3264"/>
        <item m="1" x="3101"/>
        <item m="1" x="3113"/>
        <item m="1" x="3154"/>
        <item m="1" x="3164"/>
        <item m="1" x="3177"/>
        <item m="1" x="3217"/>
        <item m="1" x="3957"/>
        <item m="1" x="4104"/>
        <item m="1" x="2335"/>
        <item m="1" x="2809"/>
        <item m="1" x="3719"/>
        <item m="1" x="2588"/>
        <item m="1" x="2595"/>
        <item m="1" x="4121"/>
        <item m="1" x="4029"/>
        <item m="1" x="3187"/>
        <item m="1" x="2589"/>
        <item m="1" x="2844"/>
        <item m="1" x="2369"/>
        <item m="1" x="3768"/>
        <item m="1" x="3989"/>
        <item m="1" x="2360"/>
        <item m="1" x="3691"/>
        <item m="1" x="3655"/>
        <item m="1" x="3616"/>
        <item m="1" x="2442"/>
        <item m="1" x="3570"/>
        <item m="1" x="2406"/>
        <item m="1" x="2701"/>
        <item m="1" x="3805"/>
        <item m="1" x="2527"/>
        <item m="1" x="3523"/>
        <item m="1" x="2507"/>
        <item m="1" x="3763"/>
        <item m="1" x="3742"/>
        <item m="1" x="3907"/>
        <item m="1" x="3456"/>
        <item m="1" x="2986"/>
        <item m="1" x="2403"/>
        <item m="1" x="2914"/>
        <item m="1" x="2981"/>
        <item m="1" x="3132"/>
        <item m="1" x="2805"/>
        <item m="1" x="3757"/>
        <item m="1" x="2226"/>
        <item m="1" x="4003"/>
        <item m="1" x="3747"/>
        <item m="1" x="2762"/>
        <item m="1" x="3128"/>
        <item m="1" x="4151"/>
        <item m="1" x="3484"/>
        <item m="1" x="2439"/>
        <item m="1" x="3929"/>
        <item m="1" x="4165"/>
        <item m="1" x="3590"/>
        <item m="1" x="3053"/>
        <item m="1" x="2174"/>
        <item m="1" x="2941"/>
        <item m="1" x="2606"/>
        <item m="1" x="3149"/>
        <item m="1" x="2849"/>
        <item m="1" x="2428"/>
        <item m="1" x="2236"/>
        <item m="1" x="3958"/>
        <item m="1" x="2124"/>
        <item m="1" x="2630"/>
        <item m="1" x="2431"/>
        <item m="1" x="2946"/>
        <item m="1" x="2568"/>
        <item m="1" x="2887"/>
        <item m="1" x="2441"/>
        <item m="1" x="2865"/>
        <item m="1" x="4152"/>
        <item m="1" x="4154"/>
        <item m="1" x="2576"/>
        <item m="1" x="3297"/>
        <item m="1" x="3799"/>
        <item m="1" x="2813"/>
        <item m="1" x="2291"/>
        <item m="1" x="3734"/>
        <item m="1" x="3854"/>
        <item m="1" x="3172"/>
        <item m="1" x="3400"/>
        <item m="1" x="2780"/>
        <item m="1" x="2327"/>
        <item m="1" x="4045"/>
        <item m="1" x="2554"/>
        <item m="1" x="3980"/>
        <item m="1" x="4173"/>
        <item m="1" x="3427"/>
        <item m="1" x="3437"/>
        <item m="1" x="3812"/>
        <item m="1" x="2635"/>
        <item m="1" x="3319"/>
        <item m="1" x="3064"/>
        <item m="1" x="3778"/>
        <item m="1" x="2748"/>
        <item m="1" x="2949"/>
        <item m="1" x="2194"/>
        <item m="1" x="3407"/>
        <item m="1" x="3499"/>
        <item m="1" x="2896"/>
        <item m="1" x="4067"/>
        <item m="1" x="3000"/>
        <item m="1" x="3921"/>
        <item m="1" x="3970"/>
        <item m="1" x="4022"/>
        <item m="1" x="2890"/>
        <item m="1" x="2791"/>
        <item m="1" x="3579"/>
        <item m="1" x="3330"/>
        <item m="1" x="3091"/>
        <item m="1" x="2806"/>
        <item m="1" x="3531"/>
        <item m="1" x="2648"/>
        <item m="1" x="2123"/>
        <item m="1" x="2252"/>
        <item m="1" x="3525"/>
        <item m="1" x="4005"/>
        <item m="1" x="2370"/>
        <item m="1" x="4126"/>
        <item m="1" x="2399"/>
        <item m="1" x="3614"/>
        <item m="1" x="2657"/>
        <item m="1" x="2720"/>
        <item m="1" x="4044"/>
        <item m="1" x="2318"/>
        <item m="1" x="3710"/>
        <item m="1" x="2891"/>
        <item m="1" x="2953"/>
        <item m="1" x="3321"/>
        <item m="1" x="4101"/>
        <item m="1" x="2446"/>
        <item m="1" x="3419"/>
        <item m="1" x="3229"/>
        <item m="1" x="3780"/>
        <item m="1" x="2401"/>
        <item m="1" x="2605"/>
        <item m="1" x="3564"/>
        <item m="1" x="3014"/>
        <item m="1" x="3699"/>
        <item m="1" x="3584"/>
        <item m="1" x="4210"/>
        <item m="1" x="3673"/>
        <item m="1" x="3797"/>
        <item m="1" x="2171"/>
        <item m="1" x="2722"/>
        <item m="1" x="4042"/>
        <item m="1" x="3554"/>
        <item m="1" x="2799"/>
        <item m="1" x="3521"/>
        <item m="1" x="3005"/>
        <item m="1" x="2729"/>
        <item m="1" x="2669"/>
        <item m="1" x="3235"/>
        <item m="1" x="3337"/>
        <item m="1" x="2460"/>
        <item m="1" x="2260"/>
        <item m="1" x="2522"/>
        <item m="1" x="3488"/>
        <item m="1" x="3067"/>
        <item m="1" x="4201"/>
        <item m="1" x="2646"/>
        <item m="1" x="3735"/>
        <item m="1" x="2676"/>
        <item m="1" x="3645"/>
        <item m="1" x="3875"/>
        <item m="1" x="3837"/>
        <item m="1" x="3157"/>
        <item m="1" x="3314"/>
        <item m="1" x="3277"/>
        <item m="1" x="3378"/>
        <item m="1" x="2997"/>
        <item m="1" x="2319"/>
        <item m="1" x="4164"/>
        <item m="1" x="3509"/>
        <item m="1" x="2934"/>
        <item m="1" x="3289"/>
        <item m="1" x="2842"/>
        <item m="1" x="2901"/>
        <item m="1" x="3515"/>
        <item m="1" x="2872"/>
        <item m="1" x="2414"/>
        <item m="1" x="4012"/>
        <item m="1" x="2889"/>
        <item m="1" x="3692"/>
        <item m="1" x="3086"/>
        <item m="1" x="3759"/>
        <item m="1" x="3798"/>
        <item m="1" x="2545"/>
        <item m="1" x="3537"/>
        <item m="1" x="4169"/>
        <item m="1" x="4172"/>
        <item m="1" x="3195"/>
        <item m="1" x="3317"/>
        <item m="1" x="2436"/>
        <item m="1" x="3928"/>
        <item m="1" x="3663"/>
        <item m="1" x="3987"/>
        <item m="1" x="3320"/>
        <item m="1" x="2626"/>
        <item m="1" x="2125"/>
        <item m="1" x="2685"/>
        <item m="1" x="2539"/>
        <item m="1" x="4178"/>
        <item m="1" x="4186"/>
        <item m="1" x="3557"/>
        <item m="1" x="3194"/>
        <item m="1" x="3739"/>
        <item m="1" x="3367"/>
        <item m="1" x="3538"/>
        <item m="1" x="2199"/>
        <item m="1" x="3114"/>
        <item m="1" x="3640"/>
        <item m="1" x="3380"/>
        <item m="1" x="3896"/>
        <item m="1" x="3381"/>
        <item m="1" x="3111"/>
        <item m="1" x="4214"/>
        <item m="1" x="3752"/>
        <item m="1" x="4113"/>
        <item m="1" x="2560"/>
        <item m="1" x="3777"/>
        <item m="1" x="3974"/>
        <item m="1" x="2455"/>
        <item m="1" x="2863"/>
        <item m="1" x="3786"/>
        <item m="1" x="3423"/>
        <item m="1" x="4182"/>
        <item m="1" x="2599"/>
        <item m="1" x="2206"/>
        <item m="1" x="2974"/>
        <item m="1" x="3190"/>
        <item m="1" x="3030"/>
        <item m="1" x="4048"/>
        <item m="1" x="4195"/>
        <item m="1" x="3722"/>
        <item m="1" x="2162"/>
        <item m="1" x="3751"/>
        <item m="1" x="3093"/>
        <item m="1" x="3280"/>
        <item m="1" x="4183"/>
        <item m="1" x="2481"/>
        <item m="1" x="2271"/>
        <item m="1" x="3409"/>
        <item m="1" x="2300"/>
        <item m="1" x="2328"/>
        <item m="1" x="3483"/>
        <item m="1" x="2365"/>
        <item m="1" x="3520"/>
        <item m="1" x="4148"/>
        <item m="1" x="3225"/>
        <item m="1" x="2711"/>
        <item m="1" x="4213"/>
        <item m="1" x="3674"/>
        <item m="1" x="3676"/>
        <item m="1" x="3698"/>
        <item m="1" x="3703"/>
        <item m="1" x="2158"/>
        <item m="1" x="2559"/>
        <item m="1" x="2184"/>
        <item m="1" x="2463"/>
        <item m="1" x="3475"/>
        <item m="1" x="2653"/>
        <item m="1" x="2601"/>
        <item m="1" x="3068"/>
        <item m="1" x="3960"/>
        <item m="1" x="2836"/>
        <item m="1" x="4181"/>
        <item m="1" x="3150"/>
        <item m="1" x="3239"/>
        <item m="1" x="3265"/>
        <item m="1" x="3141"/>
        <item m="1" x="3397"/>
        <item m="1" x="2847"/>
        <item m="1" x="2188"/>
        <item m="1" x="2322"/>
        <item m="1" x="4158"/>
        <item m="1" x="3613"/>
        <item m="1" x="3585"/>
        <item m="1" x="3715"/>
        <item m="1" x="3834"/>
        <item m="1" x="3935"/>
        <item m="1" x="2164"/>
        <item m="1" x="2415"/>
        <item m="1" x="4198"/>
        <item m="1" x="3084"/>
        <item m="1" x="4056"/>
        <item m="1" x="2137"/>
        <item m="1" x="2222"/>
        <item m="1" x="2548"/>
        <item m="1" x="2637"/>
        <item m="1" x="3135"/>
        <item m="1" x="3572"/>
        <item m="1" x="3144"/>
        <item m="1" x="3161"/>
        <item m="1" x="3332"/>
        <item m="1" x="4187"/>
        <item m="1" x="3104"/>
        <item m="1" x="3025"/>
        <item m="1" x="2739"/>
        <item m="1" x="3838"/>
        <item m="1" x="3137"/>
        <item m="1" x="3105"/>
        <item m="1" x="3026"/>
        <item m="1" x="2740"/>
        <item m="1" x="3839"/>
        <item m="1" x="3732"/>
        <item m="1" x="2487"/>
        <item m="1" x="3117"/>
        <item m="1" x="2743"/>
        <item m="1" x="3865"/>
        <item m="1" x="3127"/>
        <item m="1" x="3540"/>
        <item m="1" x="3662"/>
        <item m="1" x="3700"/>
        <item m="1" x="3717"/>
        <item m="1" x="3781"/>
        <item m="1" x="4111"/>
        <item m="1" x="3909"/>
        <item m="1" x="3755"/>
        <item m="1" x="4135"/>
        <item m="1" x="3435"/>
        <item m="1" x="3999"/>
        <item m="1" x="3821"/>
        <item m="1" x="3413"/>
        <item m="1" x="2176"/>
        <item m="1" x="2239"/>
        <item m="1" x="4140"/>
        <item m="1" x="3204"/>
        <item m="1" x="3304"/>
        <item m="1" x="2603"/>
        <item m="1" x="3312"/>
        <item m="1" x="2627"/>
        <item m="1" x="3322"/>
        <item m="1" x="2933"/>
        <item m="1" x="3354"/>
        <item m="1" x="3553"/>
        <item m="1" x="4083"/>
        <item m="1" x="2389"/>
        <item m="1" x="2533"/>
        <item m="1" x="2571"/>
        <item m="1" x="3642"/>
        <item m="1" x="2832"/>
        <item m="1" x="3975"/>
        <item m="1" x="3976"/>
        <item m="1" x="2523"/>
        <item m="1" x="3983"/>
        <item m="1" x="2245"/>
        <item m="1" x="2992"/>
        <item m="1" x="2746"/>
        <item m="1" x="3076"/>
        <item m="1" x="2465"/>
        <item m="1" x="3604"/>
        <item m="1" x="3287"/>
        <item m="1" x="2272"/>
        <item m="1" x="3178"/>
        <item m="1" x="3385"/>
        <item m="1" x="3474"/>
        <item m="1" x="2793"/>
        <item m="1" x="3080"/>
        <item m="1" x="3156"/>
        <item m="1" x="2860"/>
        <item m="1" x="3511"/>
        <item m="1" x="2339"/>
        <item m="1" x="2279"/>
        <item m="1" x="3295"/>
        <item m="1" x="3956"/>
        <item m="1" x="3342"/>
        <item m="1" x="3387"/>
        <item m="1" x="2420"/>
        <item m="1" x="2681"/>
        <item m="1" x="4118"/>
        <item m="1" x="3599"/>
        <item m="1" x="3220"/>
        <item m="1" x="4097"/>
        <item m="1" x="3045"/>
        <item m="1" x="3047"/>
        <item m="1" x="3638"/>
        <item m="1" x="2357"/>
        <item m="1" x="4040"/>
        <item m="1" x="3951"/>
        <item m="1" x="2214"/>
        <item m="1" x="2426"/>
        <item m="1" x="2468"/>
        <item m="1" x="3078"/>
        <item m="1" x="2651"/>
        <item m="1" x="2433"/>
        <item m="1" x="2634"/>
        <item m="1" x="3145"/>
        <item m="1" x="3124"/>
        <item m="1" x="2871"/>
        <item m="1" x="3338"/>
        <item m="1" x="3362"/>
        <item m="1" x="2916"/>
        <item m="1" x="4179"/>
        <item m="1" x="2150"/>
        <item m="1" x="4027"/>
        <item m="1" x="3832"/>
        <item m="1" x="3048"/>
        <item m="1" x="4233"/>
        <item m="1" x="2157"/>
        <item m="1" x="3199"/>
        <item m="1" x="4075"/>
        <item m="1" x="2567"/>
        <item m="1" x="2530"/>
        <item m="1" x="4037"/>
        <item m="1" x="4052"/>
        <item m="1" x="3784"/>
        <item m="1" x="2642"/>
        <item m="1" x="3340"/>
        <item m="1" x="3010"/>
        <item m="1" x="3044"/>
        <item m="1" x="2826"/>
        <item m="1" x="2391"/>
        <item m="1" x="3772"/>
        <item m="1" x="2717"/>
        <item m="1" x="3095"/>
        <item m="1" x="2208"/>
        <item m="1" x="4082"/>
        <item m="1" x="3648"/>
        <item m="1" x="2679"/>
        <item m="1" x="3054"/>
        <item m="1" x="2923"/>
        <item m="1" x="3228"/>
        <item m="1" x="2228"/>
        <item m="1" x="3787"/>
        <item m="1" x="2848"/>
        <item m="1" x="3021"/>
        <item m="1" x="2249"/>
        <item m="1" x="2687"/>
        <item m="1" x="2612"/>
        <item m="1" x="3065"/>
        <item m="1" x="3736"/>
        <item m="1" x="3443"/>
        <item m="1" x="3020"/>
        <item m="1" x="2547"/>
        <item m="1" x="3300"/>
        <item m="1" x="3257"/>
        <item m="1" x="2670"/>
        <item m="1" x="3607"/>
        <item m="1" x="2361"/>
        <item m="1" x="2931"/>
        <item m="1" x="2212"/>
        <item m="1" x="2690"/>
        <item m="1" x="2835"/>
        <item m="1" x="3454"/>
        <item m="1" x="3868"/>
        <item m="1" x="3917"/>
        <item m="1" x="2660"/>
        <item m="1" x="3130"/>
        <item m="1" x="3901"/>
        <item m="1" x="3807"/>
        <item m="1" x="4149"/>
        <item m="1" x="2283"/>
        <item m="1" x="4163"/>
        <item m="1" x="3061"/>
        <item m="1" x="4131"/>
        <item m="1" x="4095"/>
        <item m="1" x="2984"/>
        <item m="1" x="4062"/>
        <item m="1" x="4035"/>
        <item m="1" x="3019"/>
        <item m="1" x="4093"/>
        <item m="1" x="4060"/>
        <item m="1" x="4219"/>
        <item m="1" x="4188"/>
        <item m="1" x="3097"/>
        <item m="1" x="4125"/>
        <item m="1" x="3316"/>
        <item m="1" x="2183"/>
        <item m="1" x="3292"/>
        <item m="1" x="2159"/>
        <item m="1" x="2268"/>
        <item m="1" x="2169"/>
        <item m="1" x="2853"/>
        <item m="1" x="4174"/>
        <item m="1" x="3254"/>
        <item m="1" x="2818"/>
        <item m="1" x="2594"/>
        <item m="1" x="3074"/>
        <item m="1" x="2266"/>
        <item m="1" x="3643"/>
        <item m="1" x="2121"/>
        <item m="1" x="3793"/>
        <item m="1" x="4032"/>
        <item m="1" x="3336"/>
        <item m="1" x="3745"/>
        <item m="1" x="3416"/>
        <item m="1" x="4108"/>
        <item m="1" x="3548"/>
        <item m="1" x="4143"/>
        <item m="1" x="2824"/>
        <item m="1" x="2277"/>
        <item m="1" x="3469"/>
        <item m="1" x="3930"/>
        <item m="1" x="2351"/>
        <item m="1" x="3829"/>
        <item m="1" x="2367"/>
        <item m="1" x="3155"/>
        <item m="1" x="3201"/>
        <item m="1" x="2852"/>
        <item m="1" x="2866"/>
        <item m="1" x="2870"/>
        <item m="1" x="3224"/>
        <item m="1" x="2563"/>
        <item m="1" x="3872"/>
        <item m="1" x="3873"/>
        <item m="1" x="3874"/>
        <item m="1" x="3816"/>
        <item m="1" x="3418"/>
        <item m="1" x="3518"/>
        <item m="1" x="4080"/>
        <item m="1" x="2516"/>
        <item m="1" x="2607"/>
        <item m="1" x="3118"/>
        <item m="1" x="3245"/>
        <item m="1" x="3116"/>
        <item m="1" x="3791"/>
        <item m="1" x="2828"/>
        <item m="1" x="2785"/>
        <item m="1" x="3424"/>
        <item m="1" x="2677"/>
        <item m="1" x="3890"/>
        <item m="1" x="2777"/>
        <item m="1" x="2827"/>
        <item m="1" x="3948"/>
        <item m="1" x="2892"/>
        <item m="1" x="3402"/>
        <item m="1" x="3408"/>
        <item m="1" x="3410"/>
        <item m="1" x="3411"/>
        <item m="1" x="2819"/>
        <item m="1" x="2821"/>
        <item m="1" x="2822"/>
        <item m="1" x="3373"/>
        <item m="1" x="2737"/>
        <item m="1" x="2770"/>
        <item m="1" x="2815"/>
        <item m="1" x="2945"/>
        <item m="1" x="2979"/>
        <item m="1" x="3482"/>
        <item m="1" x="4129"/>
        <item m="1" x="3561"/>
        <item m="1" x="3060"/>
        <item m="1" x="3792"/>
        <item m="1" x="2921"/>
        <item m="1" x="2454"/>
        <item m="1" x="3637"/>
        <item m="1" x="3603"/>
        <item m="1" x="3112"/>
        <item m="1" x="2838"/>
        <item m="1" x="3932"/>
        <item m="1" x="2461"/>
        <item m="1" x="3442"/>
        <item m="1" x="3513"/>
        <item m="1" x="3659"/>
        <item m="1" x="3984"/>
        <item m="1" x="3697"/>
        <item m="1" x="2649"/>
        <item m="1" x="2767"/>
        <item m="1" x="2186"/>
        <item m="1" x="2238"/>
        <item m="1" x="3138"/>
        <item m="1" x="3001"/>
        <item m="1" x="3767"/>
        <item m="1" x="3695"/>
        <item m="1" x="2444"/>
        <item m="1" x="3574"/>
        <item m="1" x="3878"/>
        <item m="1" x="3457"/>
        <item m="1" x="2562"/>
        <item m="1" x="2175"/>
        <item m="1" x="3444"/>
        <item m="1" x="4215"/>
        <item m="1" x="4114"/>
        <item m="1" x="3033"/>
        <item m="1" x="3852"/>
        <item m="1" x="2709"/>
        <item m="1" x="2702"/>
        <item m="1" x="2348"/>
        <item m="1" x="3313"/>
        <item m="1" x="3027"/>
        <item m="1" x="3188"/>
        <item m="1" x="4064"/>
        <item m="1" x="3175"/>
        <item m="1" x="3714"/>
        <item m="1" x="3555"/>
        <item m="1" x="3558"/>
        <item m="1" x="2310"/>
        <item m="1" x="2381"/>
        <item m="1" x="2466"/>
        <item m="1" x="2504"/>
        <item m="1" x="3835"/>
        <item m="1" x="3684"/>
        <item m="1" x="2598"/>
        <item m="1" x="3918"/>
        <item m="1" x="3990"/>
        <item m="1" x="4047"/>
        <item m="1" x="3632"/>
        <item m="1" x="3270"/>
        <item m="1" x="4086"/>
        <item m="1" x="2655"/>
        <item m="1" x="2509"/>
        <item m="1" x="2230"/>
        <item m="1" x="3581"/>
        <item m="1" x="3826"/>
        <item m="1" x="2758"/>
        <item m="1" x="3221"/>
        <item m="1" x="3258"/>
        <item m="1" x="3279"/>
        <item m="1" x="2241"/>
        <item m="1" x="3910"/>
        <item m="1" x="3231"/>
        <item m="1" x="3237"/>
        <item m="1" x="3243"/>
        <item m="1" x="3539"/>
        <item m="1" x="2531"/>
        <item m="1" x="3094"/>
        <item m="1" x="3302"/>
        <item m="1" x="3775"/>
        <item m="1" x="2342"/>
        <item m="1" x="4171"/>
        <item m="1" x="2384"/>
        <item m="1" x="2909"/>
        <item m="1" x="2935"/>
        <item m="1" x="3687"/>
        <item m="1" x="2602"/>
        <item m="1" x="2704"/>
        <item m="1" x="2897"/>
        <item m="1" x="3447"/>
        <item m="1" x="3536"/>
        <item m="1" x="3795"/>
        <item m="1" x="2578"/>
        <item m="1" x="3830"/>
        <item m="1" x="3234"/>
        <item m="1" x="4192"/>
        <item m="1" x="3504"/>
        <item m="1" x="4119"/>
        <item m="1" x="3011"/>
        <item m="1" x="2973"/>
        <item m="1" x="4026"/>
        <item m="1" x="2807"/>
        <item m="1" x="2438"/>
        <item m="1" x="4046"/>
        <item m="1" x="3160"/>
        <item m="1" x="4031"/>
        <item m="1" x="3586"/>
        <item m="1" x="3612"/>
        <item m="1" x="2789"/>
        <item m="1" x="3359"/>
        <item m="1" x="2248"/>
        <item m="1" x="2281"/>
        <item m="1" x="4156"/>
        <item m="1" x="3449"/>
        <item m="1" x="4084"/>
        <item m="1" x="2198"/>
        <item m="1" x="2204"/>
        <item m="1" x="2244"/>
        <item m="1" x="2261"/>
        <item m="1" x="2296"/>
        <item m="1" x="4227"/>
        <item m="1" x="4236"/>
        <item m="1" x="2467"/>
        <item m="1" x="4008"/>
        <item m="1" x="4013"/>
        <item m="1" x="3841"/>
        <item m="1" x="3311"/>
        <item m="1" x="3861"/>
        <item m="1" x="3667"/>
        <item m="1" x="3100"/>
        <item m="1" x="2868"/>
        <item m="1" x="2747"/>
        <item m="1" x="2988"/>
        <item m="1" x="3707"/>
        <item m="1" x="3282"/>
        <item m="1" x="3606"/>
        <item m="1" x="2575"/>
        <item m="1" x="2798"/>
        <item m="1" x="2253"/>
        <item m="1" x="3903"/>
        <item m="1" x="3803"/>
        <item m="1" x="3769"/>
        <item m="1" x="3740"/>
        <item m="1" x="3711"/>
        <item m="1" x="4234"/>
        <item m="1" x="4205"/>
        <item m="1" x="2744"/>
        <item m="1" x="3966"/>
        <item m="1" x="3898"/>
        <item m="1" x="3856"/>
        <item m="1" x="3617"/>
        <item m="1" x="2786"/>
        <item m="1" x="4137"/>
        <item m="1" x="3601"/>
        <item m="1" x="3578"/>
        <item m="1" x="3496"/>
        <item m="1" x="2726"/>
        <item m="1" x="3727"/>
        <item m="1" x="2577"/>
        <item m="1" x="3432"/>
        <item m="1" x="2526"/>
        <item m="1" x="3431"/>
        <item m="1" x="3730"/>
        <item m="1" x="3846"/>
        <item m="1" x="3749"/>
        <item m="1" x="3664"/>
        <item m="1" x="3963"/>
        <item m="1" x="3198"/>
        <item m="1" x="2258"/>
        <item m="1" x="3551"/>
        <item m="1" x="3571"/>
        <item m="1" x="2790"/>
        <item m="1" x="3559"/>
        <item m="1" x="4139"/>
        <item m="1" x="2829"/>
        <item m="1" x="4102"/>
        <item m="1" x="3672"/>
        <item m="1" x="4160"/>
        <item m="1" x="2911"/>
        <item m="1" x="2700"/>
        <item m="1" x="2386"/>
        <item m="1" x="4127"/>
        <item m="1" x="3363"/>
        <item m="1" x="3669"/>
        <item m="1" x="3782"/>
        <item m="1" x="3879"/>
        <item m="1" x="3998"/>
        <item m="1" x="3813"/>
        <item m="1" x="3906"/>
        <item m="1" x="3059"/>
        <item m="1" x="3251"/>
        <item m="1" x="3275"/>
        <item m="1" x="3290"/>
        <item m="1" x="2989"/>
        <item m="1" x="2532"/>
        <item m="1" x="3888"/>
        <item m="1" x="3746"/>
        <item m="1" x="4019"/>
        <item m="1" x="3210"/>
        <item m="1" x="2928"/>
        <item m="1" x="3098"/>
        <item m="1" x="3184"/>
        <item m="1" x="3994"/>
        <item m="1" x="2698"/>
        <item m="1" x="3696"/>
        <item m="1" x="3347"/>
        <item m="1" x="2232"/>
        <item m="1" x="2506"/>
        <item m="1" x="3180"/>
        <item m="1" x="2512"/>
        <item m="1" x="3273"/>
        <item m="1" x="2947"/>
        <item m="1" x="2519"/>
        <item m="1" x="2334"/>
        <item m="1" x="2453"/>
        <item m="1" x="4025"/>
        <item m="1" x="3665"/>
        <item m="1" x="2723"/>
        <item m="1" x="3344"/>
        <item m="1" x="2752"/>
        <item m="1" x="4078"/>
        <item m="1" x="2692"/>
        <item m="1" x="3268"/>
        <item m="1" x="2964"/>
        <item m="1" x="2629"/>
        <item m="1" x="3809"/>
        <item m="1" x="3647"/>
        <item m="1" x="3628"/>
        <item m="1" x="2407"/>
        <item m="1" x="2776"/>
        <item m="1" x="2781"/>
        <item m="1" x="3598"/>
        <item m="1" x="2284"/>
        <item m="1" x="3510"/>
        <item m="1" x="2778"/>
        <item m="1" x="2330"/>
        <item m="1" x="3037"/>
        <item m="1" x="4147"/>
        <item m="1" x="2851"/>
        <item m="1" x="3939"/>
        <item m="1" x="3448"/>
        <item m="1" x="2133"/>
        <item m="1" x="2856"/>
        <item m="1" x="2622"/>
        <item m="1" x="3015"/>
        <item m="1" x="3404"/>
        <item m="1" x="2761"/>
        <item m="1" x="3103"/>
        <item m="1" x="3933"/>
        <item m="1" x="2574"/>
        <item m="1" x="4116"/>
        <item m="1" x="2645"/>
        <item m="1" x="3762"/>
        <item m="1" x="3605"/>
        <item m="1" x="2555"/>
        <item m="1" x="3386"/>
        <item m="1" x="3467"/>
        <item m="1" x="2250"/>
        <item m="1" x="3169"/>
        <item m="1" x="2138"/>
        <item m="1" x="4043"/>
        <item m="1" x="2876"/>
        <item m="1" x="3466"/>
        <item m="1" x="3619"/>
        <item m="1" x="3860"/>
        <item m="1" x="3964"/>
        <item m="1" x="4217"/>
        <item m="1" x="4155"/>
        <item m="1" x="3050"/>
        <item m="1" x="2286"/>
        <item m="1" x="3729"/>
        <item m="1" x="2493"/>
        <item m="1" x="3965"/>
        <item m="1" x="3618"/>
        <item m="1" x="3192"/>
        <item m="1" x="3594"/>
        <item m="1" x="3549"/>
        <item m="1" x="3507"/>
        <item m="1" x="2353"/>
        <item m="1" x="3468"/>
        <item m="1" x="2316"/>
        <item m="1" x="2623"/>
        <item m="1" x="3721"/>
        <item m="1" x="3853"/>
        <item m="1" x="2869"/>
        <item m="1" x="2311"/>
        <item m="1" x="3079"/>
        <item m="1" x="2201"/>
        <item m="1" x="2732"/>
        <item m="1" x="4193"/>
        <item m="1" x="3683"/>
        <item m="1" x="3694"/>
        <item m="1" x="2552"/>
        <item m="1" x="2917"/>
        <item m="1" x="4223"/>
        <item m="1" x="3123"/>
        <item m="1" x="4194"/>
        <item m="1" x="4221"/>
        <item m="1" x="2166"/>
        <item m="1" x="2189"/>
        <item m="1" x="2674"/>
        <item m="1" x="2383"/>
        <item m="1" x="3847"/>
        <item m="1" x="3153"/>
        <item m="1" x="2846"/>
        <item m="1" x="3927"/>
        <item m="1" x="3611"/>
        <item m="1" x="4073"/>
        <item m="1" x="4041"/>
        <item m="1" x="2688"/>
        <item m="1" x="2831"/>
        <item m="1" x="2699"/>
        <item m="1" x="2596"/>
        <item m="1" x="3808"/>
        <item m="1" x="3433"/>
        <item m="1" x="2814"/>
        <item m="1" x="2313"/>
        <item m="1" x="2706"/>
        <item m="1" x="3899"/>
        <item m="1" x="3800"/>
        <item m="1" x="2801"/>
        <item m="1" x="2573"/>
        <item m="1" x="4002"/>
        <item m="1" x="2850"/>
        <item m="1" x="3230"/>
        <item m="1" x="2263"/>
        <item m="1" x="4092"/>
        <item m="1" x="3401"/>
        <item m="1" x="2317"/>
        <item m="1" x="2769"/>
        <item m="1" x="2488"/>
        <item m="1" x="2621"/>
        <item m="1" x="2742"/>
        <item m="1" x="3018"/>
        <item m="1" x="3179"/>
        <item m="1" x="3350"/>
        <item m="1" x="3505"/>
        <item m="1" x="3840"/>
        <item m="1" x="3880"/>
        <item m="1" x="4224"/>
        <item m="1" x="3394"/>
        <item m="1" x="3550"/>
        <item m="1" x="3285"/>
        <item m="1" x="3690"/>
        <item m="1" x="3081"/>
        <item m="1" x="3542"/>
        <item m="1" x="3446"/>
        <item m="1" x="2823"/>
        <item m="1" x="2812"/>
        <item m="1" x="2880"/>
        <item m="1" x="2400"/>
        <item m="1" x="2412"/>
        <item m="1" x="2451"/>
        <item m="1" x="2472"/>
        <item m="1" x="2475"/>
        <item m="1" x="3140"/>
        <item m="1" x="3143"/>
        <item m="1" x="2553"/>
        <item m="1" x="2411"/>
        <item m="1" x="3052"/>
        <item m="1" x="2295"/>
        <item m="1" x="4010"/>
        <item m="1" x="4077"/>
        <item m="1" x="2285"/>
        <item m="1" x="2975"/>
        <item m="1" x="3743"/>
        <item m="1" x="3773"/>
        <item m="1" x="2948"/>
        <item m="1" x="3062"/>
        <item m="1" x="3383"/>
        <item m="1" x="2185"/>
        <item m="1" x="3916"/>
        <item m="1" x="3920"/>
        <item m="1" x="3923"/>
        <item m="1" x="3931"/>
        <item m="1" x="3728"/>
        <item m="1" x="2600"/>
        <item m="1" x="2528"/>
        <item m="1" x="3905"/>
        <item m="1" x="3785"/>
        <item m="1" x="3348"/>
        <item m="1" x="4225"/>
        <item m="1" x="4177"/>
        <item m="1" x="4229"/>
        <item m="1" x="3850"/>
        <item m="1" x="3756"/>
        <item m="1" x="2682"/>
        <item m="1" x="3693"/>
        <item m="1" x="3182"/>
        <item m="1" x="3760"/>
        <item m="1" x="3941"/>
        <item m="1" x="3881"/>
        <item m="1" x="2243"/>
        <item m="1" x="2765"/>
        <item m="1" x="3421"/>
        <item m="1" x="2145"/>
        <item m="1" x="2671"/>
        <item m="1" x="3995"/>
        <item m="1" x="3938"/>
        <item m="1" x="3341"/>
        <item m="1" x="2969"/>
        <item m="1" x="3624"/>
        <item m="1" x="3625"/>
        <item m="1" x="3627"/>
        <item m="1" x="3633"/>
        <item m="1" x="3651"/>
        <item m="1" x="2498"/>
        <item m="1" x="3075"/>
        <item m="1" x="3392"/>
        <item m="1" x="3214"/>
        <item m="1" x="3962"/>
        <item m="1" x="3438"/>
        <item m="1" x="2496"/>
        <item m="1" x="3592"/>
        <item m="1" x="3170"/>
        <item m="1" x="4209"/>
        <item m="1" x="3360"/>
        <item m="1" x="4049"/>
        <item m="1" x="3802"/>
        <item m="1" x="2968"/>
        <item m="1" x="4001"/>
        <item m="1" x="3339"/>
        <item m="1" x="3897"/>
        <item m="1" x="3944"/>
        <item m="1" x="3836"/>
        <item m="1" x="2593"/>
        <item m="1" x="3764"/>
        <item m="1" x="2247"/>
        <item m="1" x="3864"/>
        <item m="1" x="3493"/>
        <item m="1" x="3869"/>
        <item m="1" x="3346"/>
        <item m="1" x="2580"/>
        <item m="1" x="3766"/>
        <item m="1" x="3131"/>
        <item m="1" x="3371"/>
        <item m="1" x="2341"/>
        <item m="1" x="2344"/>
        <item m="1" x="2354"/>
        <item m="1" x="2358"/>
        <item m="1" x="2363"/>
        <item m="1" x="2672"/>
        <item m="1" x="3006"/>
        <item m="1" x="3163"/>
        <item m="1" x="2878"/>
        <item m="1" x="3688"/>
        <item m="1" x="2910"/>
        <item m="1" x="2586"/>
        <item m="1" x="2712"/>
        <item m="1" x="3712"/>
        <item m="1" x="3016"/>
        <item m="1" x="4096"/>
        <item m="1" x="3877"/>
        <item m="1" x="3544"/>
        <item m="1" x="2192"/>
        <item m="1" x="2489"/>
        <item m="1" x="3858"/>
        <item m="1" x="2613"/>
        <item m="1" x="4057"/>
        <item m="1" x="2448"/>
        <item m="1" x="2792"/>
        <item m="1" x="3213"/>
        <item m="1" x="3758"/>
        <item m="1" x="3533"/>
        <item m="1" x="3152"/>
        <item m="1" x="4050"/>
        <item m="1" x="3587"/>
        <item m="1" x="4017"/>
        <item m="1" x="2937"/>
        <item m="1" x="3908"/>
        <item m="1" x="2155"/>
        <item m="1" x="2659"/>
        <item m="1" x="2298"/>
        <item m="1" x="3893"/>
        <item m="1" x="3709"/>
        <item m="1" x="3207"/>
        <item m="1" x="3824"/>
        <item m="1" x="2273"/>
        <item m="1" x="3460"/>
        <item m="1" x="3473"/>
        <item m="1" x="2387"/>
        <item m="1" x="2418"/>
        <item m="1" x="2182"/>
        <item m="1" x="2728"/>
        <item m="1" x="266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</items>
    </pivotField>
    <pivotField axis="axisRow" outline="0" showAll="0" defaultSubtotal="0">
      <items count="28">
        <item x="23"/>
        <item x="13"/>
        <item x="14"/>
        <item x="27"/>
        <item x="15"/>
        <item x="16"/>
        <item x="21"/>
        <item x="17"/>
        <item x="19"/>
        <item x="20"/>
        <item x="25"/>
        <item x="10"/>
        <item x="18"/>
        <item x="22"/>
        <item x="3"/>
        <item x="0"/>
        <item x="6"/>
        <item x="26"/>
        <item x="8"/>
        <item x="9"/>
        <item x="4"/>
        <item x="7"/>
        <item x="2"/>
        <item x="1"/>
        <item x="24"/>
        <item x="5"/>
        <item x="11"/>
        <item x="12"/>
      </items>
    </pivotField>
    <pivotField showAll="0"/>
    <pivotField axis="axisRow" outline="0" showAll="0" defaultSubtotal="0">
      <items count="360">
        <item x="273"/>
        <item x="14"/>
        <item x="158"/>
        <item x="38"/>
        <item x="91"/>
        <item x="90"/>
        <item x="120"/>
        <item x="162"/>
        <item x="59"/>
        <item x="125"/>
        <item x="35"/>
        <item x="210"/>
        <item x="6"/>
        <item x="84"/>
        <item x="356"/>
        <item x="108"/>
        <item x="204"/>
        <item x="227"/>
        <item x="301"/>
        <item x="276"/>
        <item x="228"/>
        <item x="57"/>
        <item x="267"/>
        <item x="211"/>
        <item x="157"/>
        <item x="288"/>
        <item x="245"/>
        <item x="286"/>
        <item x="285"/>
        <item x="34"/>
        <item x="109"/>
        <item x="195"/>
        <item x="46"/>
        <item x="45"/>
        <item x="218"/>
        <item x="154"/>
        <item x="87"/>
        <item x="159"/>
        <item x="93"/>
        <item x="92"/>
        <item x="44"/>
        <item x="202"/>
        <item x="40"/>
        <item x="33"/>
        <item x="30"/>
        <item x="39"/>
        <item x="194"/>
        <item x="36"/>
        <item x="196"/>
        <item x="178"/>
        <item x="183"/>
        <item x="29"/>
        <item x="270"/>
        <item x="271"/>
        <item x="135"/>
        <item x="28"/>
        <item x="236"/>
        <item x="153"/>
        <item x="305"/>
        <item x="229"/>
        <item x="225"/>
        <item x="19"/>
        <item x="75"/>
        <item x="275"/>
        <item x="5"/>
        <item x="16"/>
        <item x="182"/>
        <item x="201"/>
        <item x="282"/>
        <item x="130"/>
        <item x="124"/>
        <item x="122"/>
        <item x="161"/>
        <item x="279"/>
        <item x="352"/>
        <item x="104"/>
        <item x="266"/>
        <item x="173"/>
        <item x="56"/>
        <item x="117"/>
        <item x="151"/>
        <item x="123"/>
        <item x="133"/>
        <item x="136"/>
        <item x="95"/>
        <item x="88"/>
        <item x="357"/>
        <item x="54"/>
        <item x="148"/>
        <item x="55"/>
        <item x="169"/>
        <item x="165"/>
        <item x="219"/>
        <item x="163"/>
        <item x="134"/>
        <item x="223"/>
        <item x="2"/>
        <item x="81"/>
        <item x="187"/>
        <item x="156"/>
        <item x="355"/>
        <item x="234"/>
        <item x="176"/>
        <item x="4"/>
        <item x="15"/>
        <item x="283"/>
        <item x="126"/>
        <item x="198"/>
        <item x="129"/>
        <item x="222"/>
        <item x="175"/>
        <item x="32"/>
        <item x="146"/>
        <item x="18"/>
        <item x="50"/>
        <item x="128"/>
        <item x="207"/>
        <item x="174"/>
        <item x="132"/>
        <item x="94"/>
        <item x="145"/>
        <item x="208"/>
        <item x="274"/>
        <item x="265"/>
        <item x="118"/>
        <item x="181"/>
        <item x="188"/>
        <item x="180"/>
        <item x="189"/>
        <item x="3"/>
        <item x="137"/>
        <item x="53"/>
        <item x="186"/>
        <item x="214"/>
        <item x="177"/>
        <item x="167"/>
        <item x="224"/>
        <item x="1"/>
        <item x="77"/>
        <item x="289"/>
        <item x="250"/>
        <item x="241"/>
        <item x="296"/>
        <item x="197"/>
        <item x="281"/>
        <item x="349"/>
        <item x="184"/>
        <item x="147"/>
        <item x="238"/>
        <item x="278"/>
        <item x="82"/>
        <item x="209"/>
        <item x="141"/>
        <item x="144"/>
        <item x="353"/>
        <item x="61"/>
        <item x="203"/>
        <item x="142"/>
        <item x="140"/>
        <item x="20"/>
        <item x="43"/>
        <item x="9"/>
        <item x="192"/>
        <item x="58"/>
        <item x="149"/>
        <item x="152"/>
        <item x="190"/>
        <item x="143"/>
        <item x="168"/>
        <item x="60"/>
        <item x="300"/>
        <item x="206"/>
        <item x="127"/>
        <item x="350"/>
        <item x="172"/>
        <item x="170"/>
        <item x="171"/>
        <item x="193"/>
        <item x="24"/>
        <item x="83"/>
        <item x="199"/>
        <item x="268"/>
        <item x="277"/>
        <item x="10"/>
        <item x="17"/>
        <item x="31"/>
        <item x="351"/>
        <item x="247"/>
        <item x="131"/>
        <item x="112"/>
        <item x="304"/>
        <item x="287"/>
        <item x="0"/>
        <item x="221"/>
        <item x="315"/>
        <item x="346"/>
        <item x="220"/>
        <item x="62"/>
        <item x="319"/>
        <item x="121"/>
        <item x="13"/>
        <item x="298"/>
        <item x="150"/>
        <item x="22"/>
        <item x="21"/>
        <item x="164"/>
        <item x="322"/>
        <item x="284"/>
        <item x="99"/>
        <item x="26"/>
        <item x="272"/>
        <item x="63"/>
        <item x="179"/>
        <item x="185"/>
        <item x="253"/>
        <item x="100"/>
        <item x="293"/>
        <item x="255"/>
        <item x="290"/>
        <item x="291"/>
        <item x="358"/>
        <item x="292"/>
        <item x="12"/>
        <item x="27"/>
        <item x="89"/>
        <item x="217"/>
        <item x="348"/>
        <item x="215"/>
        <item x="191"/>
        <item x="200"/>
        <item x="242"/>
        <item x="11"/>
        <item x="244"/>
        <item x="243"/>
        <item x="307"/>
        <item x="294"/>
        <item x="37"/>
        <item x="252"/>
        <item x="254"/>
        <item x="76"/>
        <item x="231"/>
        <item x="78"/>
        <item x="249"/>
        <item x="113"/>
        <item x="73"/>
        <item x="258"/>
        <item x="263"/>
        <item x="72"/>
        <item x="71"/>
        <item x="69"/>
        <item x="233"/>
        <item x="261"/>
        <item x="257"/>
        <item x="256"/>
        <item x="259"/>
        <item x="260"/>
        <item x="230"/>
        <item x="235"/>
        <item x="323"/>
        <item x="251"/>
        <item x="329"/>
        <item x="313"/>
        <item x="111"/>
        <item x="97"/>
        <item x="86"/>
        <item x="344"/>
        <item x="345"/>
        <item x="280"/>
        <item x="359"/>
        <item x="226"/>
        <item x="338"/>
        <item x="232"/>
        <item x="246"/>
        <item x="325"/>
        <item x="47"/>
        <item x="42"/>
        <item x="23"/>
        <item x="114"/>
        <item x="205"/>
        <item x="138"/>
        <item x="337"/>
        <item x="240"/>
        <item x="106"/>
        <item x="68"/>
        <item x="65"/>
        <item x="66"/>
        <item x="67"/>
        <item x="85"/>
        <item x="312"/>
        <item x="64"/>
        <item x="336"/>
        <item x="155"/>
        <item x="318"/>
        <item x="212"/>
        <item x="101"/>
        <item x="107"/>
        <item x="264"/>
        <item x="324"/>
        <item x="25"/>
        <item x="314"/>
        <item x="166"/>
        <item x="248"/>
        <item x="216"/>
        <item x="70"/>
        <item x="102"/>
        <item x="8"/>
        <item x="48"/>
        <item x="103"/>
        <item x="262"/>
        <item x="74"/>
        <item x="347"/>
        <item x="299"/>
        <item x="342"/>
        <item x="310"/>
        <item x="320"/>
        <item x="321"/>
        <item x="317"/>
        <item x="340"/>
        <item x="96"/>
        <item x="303"/>
        <item x="116"/>
        <item x="237"/>
        <item x="354"/>
        <item x="295"/>
        <item x="79"/>
        <item x="52"/>
        <item x="309"/>
        <item x="213"/>
        <item x="311"/>
        <item x="80"/>
        <item x="297"/>
        <item x="269"/>
        <item x="110"/>
        <item x="341"/>
        <item x="335"/>
        <item x="334"/>
        <item x="115"/>
        <item x="49"/>
        <item x="139"/>
        <item x="160"/>
        <item x="302"/>
        <item x="316"/>
        <item x="330"/>
        <item x="306"/>
        <item x="105"/>
        <item x="343"/>
        <item x="308"/>
        <item x="328"/>
        <item x="332"/>
        <item x="333"/>
        <item x="327"/>
        <item x="41"/>
        <item x="326"/>
        <item x="119"/>
        <item x="331"/>
        <item x="7"/>
        <item x="239"/>
        <item x="339"/>
        <item x="98"/>
        <item x="51"/>
      </items>
    </pivotField>
    <pivotField axis="axisRow" outline="0" showAll="0" defaultSubtotal="0">
      <items count="355">
        <item x="12"/>
        <item x="29"/>
        <item x="181"/>
        <item x="166"/>
        <item x="167"/>
        <item x="55"/>
        <item x="57"/>
        <item x="147"/>
        <item x="287"/>
        <item x="51"/>
        <item x="324"/>
        <item x="126"/>
        <item x="201"/>
        <item x="61"/>
        <item x="140"/>
        <item x="122"/>
        <item x="280"/>
        <item x="182"/>
        <item x="173"/>
        <item x="344"/>
        <item x="34"/>
        <item x="94"/>
        <item x="18"/>
        <item x="262"/>
        <item x="77"/>
        <item x="187"/>
        <item x="54"/>
        <item x="275"/>
        <item x="32"/>
        <item x="179"/>
        <item x="278"/>
        <item x="16"/>
        <item x="341"/>
        <item x="36"/>
        <item x="0"/>
        <item x="33"/>
        <item x="5"/>
        <item x="75"/>
        <item x="13"/>
        <item x="44"/>
        <item x="20"/>
        <item x="265"/>
        <item x="197"/>
        <item x="293"/>
        <item x="177"/>
        <item x="183"/>
        <item x="83"/>
        <item x="148"/>
        <item x="162"/>
        <item x="128"/>
        <item x="218"/>
        <item x="82"/>
        <item x="248"/>
        <item x="10"/>
        <item x="17"/>
        <item x="296"/>
        <item x="38"/>
        <item x="84"/>
        <item x="40"/>
        <item x="87"/>
        <item x="88"/>
        <item x="285"/>
        <item x="157"/>
        <item x="24"/>
        <item x="92"/>
        <item x="93"/>
        <item x="45"/>
        <item x="152"/>
        <item x="108"/>
        <item x="95"/>
        <item x="14"/>
        <item x="300"/>
        <item x="267"/>
        <item x="30"/>
        <item x="39"/>
        <item x="223"/>
        <item x="346"/>
        <item x="117"/>
        <item x="171"/>
        <item x="352"/>
        <item x="264"/>
        <item x="1"/>
        <item x="99"/>
        <item x="310"/>
        <item x="111"/>
        <item x="133"/>
        <item x="134"/>
        <item x="175"/>
        <item x="136"/>
        <item x="203"/>
        <item x="200"/>
        <item x="63"/>
        <item x="143"/>
        <item x="236"/>
        <item x="281"/>
        <item x="243"/>
        <item x="21"/>
        <item x="149"/>
        <item x="202"/>
        <item x="91"/>
        <item x="225"/>
        <item x="194"/>
        <item x="217"/>
        <item x="123"/>
        <item x="119"/>
        <item x="165"/>
        <item x="317"/>
        <item x="22"/>
        <item x="220"/>
        <item x="222"/>
        <item x="129"/>
        <item x="19"/>
        <item x="2"/>
        <item x="168"/>
        <item x="347"/>
        <item x="288"/>
        <item x="286"/>
        <item x="353"/>
        <item x="252"/>
        <item x="169"/>
        <item x="239"/>
        <item x="291"/>
        <item x="279"/>
        <item x="283"/>
        <item x="26"/>
        <item x="245"/>
        <item x="78"/>
        <item x="246"/>
        <item x="76"/>
        <item x="172"/>
        <item x="314"/>
        <item x="161"/>
        <item x="206"/>
        <item x="174"/>
        <item x="271"/>
        <item x="185"/>
        <item x="154"/>
        <item x="268"/>
        <item x="263"/>
        <item x="131"/>
        <item x="216"/>
        <item x="56"/>
        <item x="116"/>
        <item x="269"/>
        <item x="142"/>
        <item x="43"/>
        <item x="226"/>
        <item x="62"/>
        <item x="274"/>
        <item x="28"/>
        <item x="224"/>
        <item x="354"/>
        <item x="276"/>
        <item x="272"/>
        <item x="241"/>
        <item x="189"/>
        <item x="89"/>
        <item x="215"/>
        <item x="213"/>
        <item x="240"/>
        <item x="37"/>
        <item x="11"/>
        <item x="27"/>
        <item x="242"/>
        <item x="198"/>
        <item x="176"/>
        <item x="46"/>
        <item x="151"/>
        <item x="156"/>
        <item x="219"/>
        <item x="31"/>
        <item x="145"/>
        <item x="159"/>
        <item x="15"/>
        <item x="180"/>
        <item x="199"/>
        <item x="160"/>
        <item x="155"/>
        <item x="270"/>
        <item x="208"/>
        <item x="139"/>
        <item x="59"/>
        <item x="138"/>
        <item x="58"/>
        <item x="191"/>
        <item x="170"/>
        <item x="4"/>
        <item x="81"/>
        <item x="294"/>
        <item x="261"/>
        <item x="53"/>
        <item x="3"/>
        <item x="184"/>
        <item x="212"/>
        <item x="178"/>
        <item x="135"/>
        <item x="195"/>
        <item x="6"/>
        <item x="323"/>
        <item x="90"/>
        <item x="60"/>
        <item x="295"/>
        <item x="125"/>
        <item x="204"/>
        <item x="345"/>
        <item x="132"/>
        <item x="107"/>
        <item x="250"/>
        <item x="100"/>
        <item x="299"/>
        <item x="221"/>
        <item x="207"/>
        <item x="277"/>
        <item x="302"/>
        <item x="289"/>
        <item x="337"/>
        <item x="105"/>
        <item x="332"/>
        <item x="330"/>
        <item x="49"/>
        <item x="306"/>
        <item x="309"/>
        <item x="65"/>
        <item x="66"/>
        <item x="64"/>
        <item x="67"/>
        <item x="68"/>
        <item x="70"/>
        <item x="311"/>
        <item x="297"/>
        <item x="313"/>
        <item x="342"/>
        <item x="8"/>
        <item x="96"/>
        <item x="74"/>
        <item x="106"/>
        <item x="336"/>
        <item x="118"/>
        <item x="79"/>
        <item x="290"/>
        <item x="349"/>
        <item x="214"/>
        <item x="97"/>
        <item x="102"/>
        <item x="259"/>
        <item x="98"/>
        <item x="101"/>
        <item x="52"/>
        <item x="158"/>
        <item x="307"/>
        <item x="235"/>
        <item x="210"/>
        <item x="237"/>
        <item x="238"/>
        <item x="305"/>
        <item x="244"/>
        <item x="315"/>
        <item x="233"/>
        <item x="229"/>
        <item x="164"/>
        <item x="85"/>
        <item x="86"/>
        <item x="339"/>
        <item x="230"/>
        <item x="333"/>
        <item x="316"/>
        <item x="110"/>
        <item x="25"/>
        <item x="319"/>
        <item x="328"/>
        <item x="41"/>
        <item x="321"/>
        <item x="322"/>
        <item x="298"/>
        <item x="325"/>
        <item x="71"/>
        <item x="73"/>
        <item x="112"/>
        <item x="69"/>
        <item x="249"/>
        <item x="72"/>
        <item x="247"/>
        <item x="260"/>
        <item x="251"/>
        <item x="255"/>
        <item x="254"/>
        <item x="256"/>
        <item x="253"/>
        <item x="257"/>
        <item x="231"/>
        <item x="258"/>
        <item x="228"/>
        <item x="318"/>
        <item x="308"/>
        <item x="327"/>
        <item x="303"/>
        <item x="338"/>
        <item x="304"/>
        <item x="211"/>
        <item x="47"/>
        <item x="23"/>
        <item x="331"/>
        <item x="115"/>
        <item x="104"/>
        <item x="334"/>
        <item x="153"/>
        <item x="335"/>
        <item x="48"/>
        <item x="292"/>
        <item x="109"/>
        <item x="266"/>
        <item x="320"/>
        <item x="137"/>
        <item x="326"/>
        <item x="329"/>
        <item x="80"/>
        <item x="340"/>
        <item x="42"/>
        <item x="113"/>
        <item x="7"/>
        <item x="312"/>
        <item x="146"/>
        <item x="343"/>
        <item x="196"/>
        <item x="227"/>
        <item x="234"/>
        <item x="120"/>
        <item x="150"/>
        <item x="190"/>
        <item x="9"/>
        <item x="188"/>
        <item x="350"/>
        <item x="348"/>
        <item x="282"/>
        <item x="351"/>
        <item x="232"/>
        <item x="284"/>
        <item x="124"/>
        <item x="50"/>
        <item x="103"/>
        <item x="205"/>
        <item x="130"/>
        <item x="144"/>
        <item x="192"/>
        <item x="121"/>
        <item x="163"/>
        <item x="127"/>
        <item x="209"/>
        <item x="193"/>
        <item x="141"/>
        <item x="301"/>
        <item x="186"/>
        <item x="114"/>
        <item x="273"/>
        <item x="35"/>
      </items>
    </pivotField>
    <pivotField showAll="0"/>
    <pivotField showAll="0"/>
    <pivotField showAll="0"/>
    <pivotField showAll="0"/>
    <pivotField showAll="0"/>
    <pivotField showAll="0"/>
    <pivotField showAll="0"/>
    <pivotField name="Durata prevista nuovo contratto" axis="axisRow" outline="0" showAll="0" defaultSubtotal="0">
      <items count="10">
        <item x="8"/>
        <item x="0"/>
        <item x="9"/>
        <item x="3"/>
        <item x="2"/>
        <item x="1"/>
        <item x="5"/>
        <item x="4"/>
        <item x="7"/>
        <item x="6"/>
      </items>
    </pivotField>
    <pivotField showAll="0"/>
    <pivotField dataField="1" numFmtId="166" showAll="0"/>
    <pivotField axis="axisRow" outline="0" showAll="0" defaultSubtotal="0">
      <items count="13">
        <item x="0"/>
        <item x="2"/>
        <item x="11"/>
        <item x="12"/>
        <item x="1"/>
        <item x="7"/>
        <item x="9"/>
        <item x="4"/>
        <item x="8"/>
        <item x="3"/>
        <item x="10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nti" axis="axisPage" outline="0" showAll="0" defaultSubtotal="0">
      <items count="28">
        <item x="24"/>
        <item x="0"/>
        <item x="2"/>
        <item x="15"/>
        <item x="11"/>
        <item x="1"/>
        <item x="7"/>
        <item x="9"/>
        <item x="4"/>
        <item x="8"/>
        <item x="19"/>
        <item x="16"/>
        <item x="20"/>
        <item x="21"/>
        <item x="17"/>
        <item x="12"/>
        <item x="13"/>
        <item x="22"/>
        <item x="23"/>
        <item x="26"/>
        <item x="27"/>
        <item x="25"/>
        <item x="18"/>
        <item x="3"/>
        <item x="10"/>
        <item x="14"/>
        <item x="5"/>
        <item x="6"/>
      </items>
    </pivotField>
  </pivotFields>
  <rowFields count="6">
    <field x="15"/>
    <field x="0"/>
    <field x="3"/>
    <field x="4"/>
    <field x="1"/>
    <field x="12"/>
  </rowFields>
  <rowItems count="161">
    <i>
      <x/>
      <x v="2623"/>
      <x v="188"/>
      <x v="110"/>
      <x v="11"/>
      <x v="4"/>
    </i>
    <i r="1">
      <x v="3672"/>
      <x v="178"/>
      <x v="63"/>
      <x v="11"/>
      <x v="4"/>
    </i>
    <i r="1">
      <x v="3716"/>
      <x v="160"/>
      <x v="145"/>
      <x v="8"/>
      <x v="4"/>
    </i>
    <i>
      <x v="1"/>
      <x v="2373"/>
      <x v="13"/>
      <x v="57"/>
      <x v="11"/>
      <x v="4"/>
    </i>
    <i r="1">
      <x v="2617"/>
      <x v="79"/>
      <x v="142"/>
      <x v="1"/>
      <x v="4"/>
    </i>
    <i r="1">
      <x v="2781"/>
      <x v="24"/>
      <x v="177"/>
      <x v="12"/>
      <x v="4"/>
    </i>
    <i r="1">
      <x v="2900"/>
      <x v="102"/>
      <x v="133"/>
      <x v="2"/>
      <x v="5"/>
    </i>
    <i r="1">
      <x v="4053"/>
      <x v="169"/>
      <x v="200"/>
      <x v="6"/>
      <x v="6"/>
    </i>
    <i r="1">
      <x v="4193"/>
      <x v="46"/>
      <x v="343"/>
      <x v="1"/>
      <x v="4"/>
    </i>
    <i>
      <x v="2"/>
      <x v="3015"/>
      <x v="71"/>
      <x v="326"/>
      <x v="8"/>
      <x v="6"/>
    </i>
    <i r="1">
      <x v="3114"/>
      <x v="71"/>
      <x v="326"/>
      <x v="5"/>
      <x v="6"/>
    </i>
    <i r="1">
      <x v="3117"/>
      <x v="71"/>
      <x v="326"/>
      <x v="2"/>
      <x v="6"/>
    </i>
    <i r="1">
      <x v="3147"/>
      <x v="71"/>
      <x v="326"/>
      <x v="2"/>
      <x v="6"/>
    </i>
    <i r="1">
      <x v="3171"/>
      <x v="327"/>
      <x v="298"/>
      <x v="1"/>
      <x v="5"/>
    </i>
    <i>
      <x v="4"/>
      <x v="2121"/>
      <x v="137"/>
      <x v="81"/>
      <x v="23"/>
      <x v="5"/>
    </i>
    <i r="1">
      <x v="2123"/>
      <x v="129"/>
      <x v="191"/>
      <x v="14"/>
      <x v="1"/>
    </i>
    <i r="1">
      <x v="2241"/>
      <x v="137"/>
      <x v="81"/>
      <x v="14"/>
      <x v="3"/>
    </i>
    <i r="1">
      <x v="2354"/>
      <x v="324"/>
      <x v="238"/>
      <x v="26"/>
      <x v="4"/>
    </i>
    <i r="1">
      <x v="2409"/>
      <x v="36"/>
      <x v="59"/>
      <x v="22"/>
      <x v="3"/>
    </i>
    <i r="1">
      <x v="2482"/>
      <x v="243"/>
      <x v="277"/>
      <x v="26"/>
      <x v="4"/>
    </i>
    <i r="1">
      <x v="2509"/>
      <x v="6"/>
      <x/>
      <x v="16"/>
      <x v="6"/>
    </i>
    <i r="1">
      <x v="2515"/>
      <x v="71"/>
      <x v="326"/>
      <x v="19"/>
      <x v="6"/>
    </i>
    <i r="1">
      <x v="2549"/>
      <x v="137"/>
      <x v="81"/>
      <x v="16"/>
      <x v="4"/>
    </i>
    <i r="1">
      <x v="2685"/>
      <x v="158"/>
      <x v="182"/>
      <x v="4"/>
      <x v="5"/>
    </i>
    <i r="1">
      <x v="2748"/>
      <x v="71"/>
      <x v="326"/>
      <x v="15"/>
      <x v="1"/>
    </i>
    <i r="1">
      <x v="2753"/>
      <x v="202"/>
      <x v="47"/>
      <x v="7"/>
      <x v="4"/>
    </i>
    <i r="1">
      <x v="2758"/>
      <x v="137"/>
      <x v="81"/>
      <x v="19"/>
      <x v="3"/>
    </i>
    <i r="1">
      <x v="2759"/>
      <x v="137"/>
      <x v="81"/>
      <x v="19"/>
      <x v="3"/>
    </i>
    <i r="1">
      <x v="2760"/>
      <x v="80"/>
      <x v="97"/>
      <x v="25"/>
      <x v="3"/>
    </i>
    <i r="1">
      <x v="2761"/>
      <x v="80"/>
      <x v="97"/>
      <x v="21"/>
      <x v="3"/>
    </i>
    <i r="1">
      <x v="2762"/>
      <x v="165"/>
      <x v="327"/>
      <x v="19"/>
      <x v="3"/>
    </i>
    <i r="1">
      <x v="2763"/>
      <x v="131"/>
      <x v="190"/>
      <x v="18"/>
      <x v="3"/>
    </i>
    <i r="1">
      <x v="2764"/>
      <x v="57"/>
      <x v="167"/>
      <x v="15"/>
      <x v="3"/>
    </i>
    <i r="1">
      <x v="2769"/>
      <x v="158"/>
      <x v="182"/>
      <x v="18"/>
      <x v="4"/>
    </i>
    <i r="1">
      <x v="2770"/>
      <x v="99"/>
      <x v="136"/>
      <x v="18"/>
      <x v="1"/>
    </i>
    <i r="1">
      <x v="2771"/>
      <x v="71"/>
      <x v="326"/>
      <x v="23"/>
      <x v="6"/>
    </i>
    <i r="1">
      <x v="2802"/>
      <x v="35"/>
      <x v="67"/>
      <x v="14"/>
      <x v="4"/>
    </i>
    <i r="1">
      <x v="2821"/>
      <x v="72"/>
      <x v="172"/>
      <x v="4"/>
      <x v="4"/>
    </i>
    <i r="1">
      <x v="2843"/>
      <x v="137"/>
      <x v="81"/>
      <x v="22"/>
      <x v="4"/>
    </i>
    <i r="1">
      <x v="2844"/>
      <x v="137"/>
      <x v="81"/>
      <x v="14"/>
      <x v="3"/>
    </i>
    <i r="1">
      <x v="2845"/>
      <x v="137"/>
      <x v="81"/>
      <x v="14"/>
      <x v="4"/>
    </i>
    <i r="1">
      <x v="2852"/>
      <x v="99"/>
      <x v="136"/>
      <x v="19"/>
      <x v="5"/>
    </i>
    <i r="1">
      <x v="2868"/>
      <x v="137"/>
      <x v="81"/>
      <x v="23"/>
      <x v="5"/>
    </i>
    <i r="1">
      <x v="2877"/>
      <x v="176"/>
      <x v="119"/>
      <x v="22"/>
      <x v="4"/>
    </i>
    <i r="1">
      <x v="2932"/>
      <x v="80"/>
      <x v="97"/>
      <x v="19"/>
      <x v="4"/>
    </i>
    <i r="1">
      <x v="2933"/>
      <x v="80"/>
      <x v="97"/>
      <x v="18"/>
      <x v="4"/>
    </i>
    <i r="1">
      <x v="2940"/>
      <x v="137"/>
      <x v="81"/>
      <x v="7"/>
      <x v="4"/>
    </i>
    <i r="1">
      <x v="2943"/>
      <x v="71"/>
      <x v="326"/>
      <x v="19"/>
      <x v="6"/>
    </i>
    <i r="1">
      <x v="2958"/>
      <x v="130"/>
      <x v="195"/>
      <x v="15"/>
      <x v="5"/>
    </i>
    <i r="1">
      <x v="2959"/>
      <x v="132"/>
      <x v="192"/>
      <x v="20"/>
      <x v="4"/>
    </i>
    <i r="1">
      <x v="2970"/>
      <x v="99"/>
      <x v="136"/>
      <x v="19"/>
      <x v="6"/>
    </i>
    <i r="1">
      <x v="2974"/>
      <x v="98"/>
      <x v="135"/>
      <x v="18"/>
      <x v="3"/>
    </i>
    <i r="1">
      <x v="2986"/>
      <x v="166"/>
      <x v="330"/>
      <x v="25"/>
      <x v="5"/>
    </i>
    <i r="1">
      <x v="2990"/>
      <x v="162"/>
      <x v="328"/>
      <x v="14"/>
      <x v="4"/>
    </i>
    <i r="1">
      <x v="2997"/>
      <x v="71"/>
      <x v="326"/>
      <x v="19"/>
      <x v="6"/>
    </i>
    <i r="1">
      <x v="3001"/>
      <x v="137"/>
      <x v="81"/>
      <x v="16"/>
      <x v="4"/>
    </i>
    <i r="1">
      <x v="3005"/>
      <x v="131"/>
      <x v="190"/>
      <x v="18"/>
      <x v="1"/>
    </i>
    <i r="1">
      <x v="3032"/>
      <x v="71"/>
      <x v="326"/>
      <x v="11"/>
      <x v="6"/>
    </i>
    <i r="1">
      <x v="3035"/>
      <x v="131"/>
      <x v="190"/>
      <x v="14"/>
      <x v="3"/>
    </i>
    <i r="1">
      <x v="3037"/>
      <x v="180"/>
      <x v="42"/>
      <x v="23"/>
      <x v="6"/>
    </i>
    <i r="1">
      <x v="3069"/>
      <x v="71"/>
      <x v="326"/>
      <x v="19"/>
      <x v="6"/>
    </i>
    <i r="1">
      <x v="3070"/>
      <x v="71"/>
      <x v="326"/>
      <x v="19"/>
      <x v="6"/>
    </i>
    <i r="1">
      <x v="3072"/>
      <x v="137"/>
      <x v="81"/>
      <x v="21"/>
      <x v="3"/>
    </i>
    <i r="1">
      <x v="3142"/>
      <x v="121"/>
      <x v="132"/>
      <x v="23"/>
      <x v="5"/>
    </i>
    <i r="1">
      <x v="3165"/>
      <x v="137"/>
      <x v="81"/>
      <x v="14"/>
      <x v="1"/>
    </i>
    <i r="1">
      <x v="3184"/>
      <x v="212"/>
      <x v="44"/>
      <x v="22"/>
      <x v="5"/>
    </i>
    <i r="1">
      <x v="3221"/>
      <x v="137"/>
      <x v="81"/>
      <x v="21"/>
      <x v="4"/>
    </i>
    <i r="1">
      <x v="3222"/>
      <x v="81"/>
      <x v="344"/>
      <x v="22"/>
      <x v="4"/>
    </i>
    <i r="1">
      <x v="3223"/>
      <x v="88"/>
      <x v="321"/>
      <x v="14"/>
      <x v="4"/>
    </i>
    <i r="1">
      <x v="3227"/>
      <x v="84"/>
      <x v="69"/>
      <x v="16"/>
      <x v="4"/>
    </i>
    <i r="1">
      <x v="3228"/>
      <x v="98"/>
      <x v="135"/>
      <x v="19"/>
      <x v="4"/>
    </i>
    <i r="1">
      <x v="3229"/>
      <x v="94"/>
      <x v="205"/>
      <x v="22"/>
      <x v="4"/>
    </i>
    <i r="1">
      <x v="3231"/>
      <x v="92"/>
      <x v="102"/>
      <x v="7"/>
      <x v="4"/>
    </i>
    <i r="1">
      <x v="3232"/>
      <x v="99"/>
      <x v="136"/>
      <x v="22"/>
      <x v="4"/>
    </i>
    <i r="1">
      <x v="3233"/>
      <x v="212"/>
      <x v="44"/>
      <x v="15"/>
      <x v="4"/>
    </i>
    <i r="1">
      <x v="3234"/>
      <x v="71"/>
      <x v="326"/>
      <x v="16"/>
      <x v="4"/>
    </i>
    <i r="1">
      <x v="3238"/>
      <x v="99"/>
      <x v="136"/>
      <x v="4"/>
      <x v="3"/>
    </i>
    <i r="1">
      <x v="3253"/>
      <x v="71"/>
      <x v="326"/>
      <x v="5"/>
      <x v="6"/>
    </i>
    <i r="1">
      <x v="3301"/>
      <x v="135"/>
      <x v="105"/>
      <x v="16"/>
      <x v="5"/>
    </i>
    <i r="1">
      <x v="3377"/>
      <x v="259"/>
      <x v="279"/>
      <x v="18"/>
      <x v="1"/>
    </i>
    <i r="1">
      <x v="3435"/>
      <x v="296"/>
      <x v="189"/>
      <x v="23"/>
      <x v="4"/>
    </i>
    <i r="1">
      <x v="3544"/>
      <x v="137"/>
      <x v="81"/>
      <x v="16"/>
      <x v="4"/>
    </i>
    <i r="1">
      <x v="3550"/>
      <x v="99"/>
      <x v="136"/>
      <x v="19"/>
      <x v="6"/>
    </i>
    <i r="1">
      <x v="3575"/>
      <x v="149"/>
      <x v="148"/>
      <x v="20"/>
      <x v="4"/>
    </i>
    <i r="1">
      <x v="3580"/>
      <x v="267"/>
      <x v="152"/>
      <x v="21"/>
      <x v="5"/>
    </i>
    <i r="1">
      <x v="3602"/>
      <x v="329"/>
      <x v="315"/>
      <x v="21"/>
      <x v="6"/>
    </i>
    <i r="1">
      <x v="3637"/>
      <x v="282"/>
      <x v="216"/>
      <x v="21"/>
      <x v="4"/>
    </i>
    <i r="1">
      <x v="3638"/>
      <x v="282"/>
      <x v="216"/>
      <x v="21"/>
      <x v="4"/>
    </i>
    <i r="1">
      <x v="3703"/>
      <x v="127"/>
      <x v="194"/>
      <x v="26"/>
      <x v="5"/>
    </i>
    <i r="1">
      <x v="3711"/>
      <x v="130"/>
      <x v="195"/>
      <x v="18"/>
      <x v="4"/>
    </i>
    <i r="1">
      <x v="3760"/>
      <x v="355"/>
      <x v="319"/>
      <x v="15"/>
      <x v="4"/>
    </i>
    <i r="1">
      <x v="3770"/>
      <x v="105"/>
      <x v="122"/>
      <x v="25"/>
      <x v="4"/>
    </i>
    <i r="1">
      <x v="3771"/>
      <x v="346"/>
      <x v="295"/>
      <x v="24"/>
      <x v="8"/>
    </i>
    <i r="1">
      <x v="3779"/>
      <x v="336"/>
      <x v="352"/>
      <x v="14"/>
      <x v="1"/>
    </i>
    <i r="1">
      <x v="3798"/>
      <x v="329"/>
      <x v="315"/>
      <x v="21"/>
      <x v="4"/>
    </i>
    <i r="1">
      <x v="3804"/>
      <x v="328"/>
      <x v="220"/>
      <x v="2"/>
      <x v="6"/>
    </i>
    <i r="1">
      <x v="3811"/>
      <x v="288"/>
      <x v="249"/>
      <x v="19"/>
      <x v="4"/>
    </i>
    <i r="1">
      <x v="3903"/>
      <x v="351"/>
      <x v="270"/>
      <x v="22"/>
      <x v="6"/>
    </i>
    <i r="1">
      <x v="3955"/>
      <x v="355"/>
      <x v="319"/>
      <x v="15"/>
      <x v="4"/>
    </i>
    <i r="1">
      <x v="3956"/>
      <x v="355"/>
      <x v="319"/>
      <x v="14"/>
      <x v="6"/>
    </i>
    <i r="1">
      <x v="3962"/>
      <x v="250"/>
      <x v="289"/>
      <x v="22"/>
      <x v="5"/>
    </i>
    <i r="1">
      <x v="3969"/>
      <x v="356"/>
      <x v="252"/>
      <x v="25"/>
      <x v="7"/>
    </i>
    <i r="1">
      <x v="3977"/>
      <x v="336"/>
      <x v="352"/>
      <x v="19"/>
      <x v="4"/>
    </i>
    <i r="1">
      <x v="3980"/>
      <x v="355"/>
      <x v="319"/>
      <x v="16"/>
      <x v="6"/>
    </i>
    <i r="1">
      <x v="3992"/>
      <x v="264"/>
      <x v="261"/>
      <x v="21"/>
      <x v="6"/>
    </i>
    <i r="1">
      <x v="3998"/>
      <x v="355"/>
      <x v="319"/>
      <x/>
      <x v="4"/>
    </i>
    <i r="1">
      <x v="4001"/>
      <x v="337"/>
      <x v="219"/>
      <x v="25"/>
      <x v="4"/>
    </i>
    <i r="1">
      <x v="4002"/>
      <x v="357"/>
      <x v="304"/>
      <x v="27"/>
      <x v="4"/>
    </i>
    <i r="1">
      <x v="4008"/>
      <x v="99"/>
      <x v="136"/>
      <x v="19"/>
      <x v="6"/>
    </i>
    <i r="1">
      <x v="4029"/>
      <x v="71"/>
      <x v="326"/>
      <x v="22"/>
      <x v="4"/>
    </i>
    <i r="1">
      <x v="4048"/>
      <x v="71"/>
      <x v="326"/>
      <x v="19"/>
      <x v="6"/>
    </i>
    <i r="1">
      <x v="4058"/>
      <x v="71"/>
      <x v="326"/>
      <x v="19"/>
      <x v="6"/>
    </i>
    <i r="1">
      <x v="4059"/>
      <x v="71"/>
      <x v="326"/>
      <x v="19"/>
      <x v="6"/>
    </i>
    <i r="1">
      <x v="4061"/>
      <x v="71"/>
      <x v="326"/>
      <x v="20"/>
      <x v="4"/>
    </i>
    <i r="1">
      <x v="4062"/>
      <x v="71"/>
      <x v="326"/>
      <x v="19"/>
      <x v="6"/>
    </i>
    <i r="1">
      <x v="4063"/>
      <x v="71"/>
      <x v="326"/>
      <x v="19"/>
      <x v="6"/>
    </i>
    <i r="1">
      <x v="4066"/>
      <x v="71"/>
      <x v="326"/>
      <x v="19"/>
      <x v="6"/>
    </i>
    <i r="1">
      <x v="4069"/>
      <x v="71"/>
      <x v="326"/>
      <x v="19"/>
      <x v="6"/>
    </i>
    <i r="1">
      <x v="4071"/>
      <x v="71"/>
      <x v="326"/>
      <x v="22"/>
      <x v="4"/>
    </i>
    <i r="1">
      <x v="4072"/>
      <x v="71"/>
      <x v="326"/>
      <x v="19"/>
      <x v="6"/>
    </i>
    <i r="1">
      <x v="4097"/>
      <x v="71"/>
      <x v="326"/>
      <x v="19"/>
      <x v="6"/>
    </i>
    <i r="1">
      <x v="4098"/>
      <x v="71"/>
      <x v="326"/>
      <x v="21"/>
      <x v="4"/>
    </i>
    <i r="1">
      <x v="4162"/>
      <x v="137"/>
      <x v="81"/>
      <x v="15"/>
      <x v="4"/>
    </i>
    <i r="1">
      <x v="4163"/>
      <x v="322"/>
      <x v="240"/>
      <x v="18"/>
      <x v="1"/>
    </i>
    <i r="1">
      <x v="4174"/>
      <x v="134"/>
      <x v="87"/>
      <x v="21"/>
      <x v="3"/>
    </i>
    <i r="1">
      <x v="4175"/>
      <x v="130"/>
      <x v="195"/>
      <x v="21"/>
      <x v="3"/>
    </i>
    <i r="1">
      <x v="4176"/>
      <x v="130"/>
      <x v="195"/>
      <x v="21"/>
      <x v="3"/>
    </i>
    <i r="1">
      <x v="4177"/>
      <x v="130"/>
      <x v="195"/>
      <x v="21"/>
      <x v="3"/>
    </i>
    <i r="1">
      <x v="4178"/>
      <x v="130"/>
      <x v="195"/>
      <x v="21"/>
      <x v="3"/>
    </i>
    <i r="1">
      <x v="4179"/>
      <x v="130"/>
      <x v="195"/>
      <x v="21"/>
      <x v="3"/>
    </i>
    <i r="1">
      <x v="4180"/>
      <x v="130"/>
      <x v="195"/>
      <x v="21"/>
      <x v="3"/>
    </i>
    <i r="1">
      <x v="4181"/>
      <x v="67"/>
      <x v="175"/>
      <x v="21"/>
      <x v="3"/>
    </i>
    <i r="1">
      <x v="4184"/>
      <x v="67"/>
      <x v="175"/>
      <x v="21"/>
      <x v="3"/>
    </i>
    <i r="1">
      <x v="4197"/>
      <x v="137"/>
      <x v="81"/>
      <x v="16"/>
      <x v="4"/>
    </i>
    <i r="1">
      <x v="4206"/>
      <x v="137"/>
      <x v="81"/>
      <x v="16"/>
      <x v="5"/>
    </i>
    <i r="1">
      <x v="4215"/>
      <x v="99"/>
      <x v="136"/>
      <x v="19"/>
      <x v="6"/>
    </i>
    <i r="1">
      <x v="4229"/>
      <x v="137"/>
      <x v="81"/>
      <x v="25"/>
      <x v="4"/>
    </i>
    <i r="1">
      <x v="4238"/>
      <x v="158"/>
      <x v="182"/>
      <x v="14"/>
      <x v="4"/>
    </i>
    <i>
      <x v="5"/>
      <x v="2400"/>
      <x v="137"/>
      <x v="81"/>
      <x v="11"/>
      <x v="4"/>
    </i>
    <i r="1">
      <x v="2512"/>
      <x v="199"/>
      <x v="104"/>
      <x v="11"/>
      <x v="4"/>
    </i>
    <i r="1">
      <x v="3331"/>
      <x v="137"/>
      <x v="81"/>
      <x v="2"/>
      <x v="4"/>
    </i>
    <i r="1">
      <x v="3460"/>
      <x v="137"/>
      <x v="81"/>
      <x v="8"/>
      <x v="4"/>
    </i>
    <i r="1">
      <x v="3528"/>
      <x v="199"/>
      <x v="104"/>
      <x v="11"/>
      <x v="4"/>
    </i>
    <i r="1">
      <x v="3720"/>
      <x v="340"/>
      <x v="229"/>
      <x v="11"/>
      <x v="6"/>
    </i>
    <i r="1">
      <x v="3739"/>
      <x v="199"/>
      <x v="104"/>
      <x v="5"/>
      <x v="4"/>
    </i>
    <i r="1">
      <x v="3938"/>
      <x v="337"/>
      <x v="219"/>
      <x v="12"/>
      <x v="4"/>
    </i>
    <i r="1">
      <x v="4017"/>
      <x v="137"/>
      <x v="81"/>
      <x v="1"/>
      <x v="3"/>
    </i>
    <i>
      <x v="6"/>
      <x v="3878"/>
      <x v="258"/>
      <x v="292"/>
      <x v="11"/>
      <x v="4"/>
    </i>
    <i r="1">
      <x v="3895"/>
      <x v="273"/>
      <x v="311"/>
      <x v="11"/>
      <x v="5"/>
    </i>
    <i>
      <x v="7"/>
      <x v="2495"/>
      <x v="79"/>
      <x v="142"/>
      <x v="11"/>
      <x v="4"/>
    </i>
    <i>
      <x v="8"/>
      <x v="3822"/>
      <x v="288"/>
      <x v="249"/>
      <x v="11"/>
      <x v="4"/>
    </i>
    <i>
      <x v="9"/>
      <x v="2275"/>
      <x v="21"/>
      <x v="6"/>
      <x v="2"/>
      <x v="4"/>
    </i>
    <i r="1">
      <x v="2434"/>
      <x v="208"/>
      <x v="82"/>
      <x v="7"/>
      <x v="4"/>
    </i>
    <i r="1">
      <x v="2449"/>
      <x v="75"/>
      <x v="339"/>
      <x v="11"/>
      <x v="3"/>
    </i>
    <i r="1">
      <x v="3313"/>
      <x v="112"/>
      <x v="342"/>
      <x v="1"/>
      <x v="3"/>
    </i>
    <i>
      <x v="11"/>
      <x v="2590"/>
      <x v="85"/>
      <x v="60"/>
      <x v="11"/>
      <x v="6"/>
    </i>
    <i r="1">
      <x v="2804"/>
      <x v="137"/>
      <x v="81"/>
      <x v="2"/>
      <x v="4"/>
    </i>
    <i r="1">
      <x v="2865"/>
      <x v="135"/>
      <x v="105"/>
      <x v="2"/>
      <x v="4"/>
    </i>
    <i r="1">
      <x v="3138"/>
      <x v="71"/>
      <x v="326"/>
      <x v="11"/>
      <x v="6"/>
    </i>
    <i r="1">
      <x v="4032"/>
      <x v="137"/>
      <x v="81"/>
      <x v="12"/>
      <x v="6"/>
    </i>
    <i t="grand">
      <x/>
    </i>
  </rowItems>
  <colItems count="1">
    <i/>
  </colItems>
  <pageFields count="1">
    <pageField fld="16" item="5" hier="-1"/>
  </pageFields>
  <dataFields count="1">
    <dataField name="Somma di Valore annuale fabbisogno (*)" fld="14" baseField="12" baseItem="4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5"/>
  <sheetViews>
    <sheetView topLeftCell="E1" workbookViewId="0">
      <selection activeCell="F179" sqref="F179"/>
    </sheetView>
  </sheetViews>
  <sheetFormatPr defaultRowHeight="14.4" x14ac:dyDescent="0.3"/>
  <cols>
    <col min="1" max="1" width="18.33203125" customWidth="1"/>
    <col min="2" max="2" width="209.33203125" customWidth="1"/>
    <col min="3" max="3" width="12.5546875" customWidth="1"/>
    <col min="4" max="4" width="84.44140625" customWidth="1"/>
    <col min="5" max="5" width="38.6640625" customWidth="1"/>
    <col min="6" max="6" width="32" customWidth="1"/>
    <col min="7" max="7" width="37.5546875" customWidth="1"/>
    <col min="8" max="8" width="37.5546875" bestFit="1" customWidth="1"/>
  </cols>
  <sheetData>
    <row r="2" spans="1:7" ht="15" x14ac:dyDescent="0.25">
      <c r="A2" s="13" t="s">
        <v>3699</v>
      </c>
      <c r="B2" s="2" t="s">
        <v>59</v>
      </c>
    </row>
    <row r="4" spans="1:7" ht="15" x14ac:dyDescent="0.25">
      <c r="A4" s="13" t="s">
        <v>1581</v>
      </c>
      <c r="B4" s="13" t="s">
        <v>2230</v>
      </c>
      <c r="C4" s="13" t="s">
        <v>3698</v>
      </c>
      <c r="D4" s="13" t="s">
        <v>32</v>
      </c>
      <c r="E4" s="13" t="s">
        <v>29</v>
      </c>
      <c r="F4" s="13" t="s">
        <v>3697</v>
      </c>
      <c r="G4" t="s">
        <v>2231</v>
      </c>
    </row>
    <row r="5" spans="1:7" x14ac:dyDescent="0.3">
      <c r="A5" s="2" t="s">
        <v>51</v>
      </c>
      <c r="B5" s="2" t="s">
        <v>2552</v>
      </c>
      <c r="C5" s="2" t="s">
        <v>548</v>
      </c>
      <c r="D5" s="2" t="s">
        <v>549</v>
      </c>
      <c r="E5" s="2" t="s">
        <v>24</v>
      </c>
      <c r="F5" s="2">
        <v>36</v>
      </c>
      <c r="G5" s="1">
        <v>15000</v>
      </c>
    </row>
    <row r="6" spans="1:7" x14ac:dyDescent="0.3">
      <c r="A6" s="2" t="s">
        <v>51</v>
      </c>
      <c r="B6" s="2" t="s">
        <v>3277</v>
      </c>
      <c r="C6" s="2" t="s">
        <v>137</v>
      </c>
      <c r="D6" s="2" t="s">
        <v>138</v>
      </c>
      <c r="E6" s="2" t="s">
        <v>24</v>
      </c>
      <c r="F6" s="2">
        <v>36</v>
      </c>
      <c r="G6" s="1">
        <v>250</v>
      </c>
    </row>
    <row r="7" spans="1:7" x14ac:dyDescent="0.3">
      <c r="A7" s="2" t="s">
        <v>51</v>
      </c>
      <c r="B7" s="2" t="s">
        <v>3313</v>
      </c>
      <c r="C7" s="2" t="s">
        <v>196</v>
      </c>
      <c r="D7" s="2" t="s">
        <v>197</v>
      </c>
      <c r="E7" s="2" t="s">
        <v>589</v>
      </c>
      <c r="F7" s="2">
        <v>36</v>
      </c>
      <c r="G7" s="1">
        <v>125044</v>
      </c>
    </row>
    <row r="8" spans="1:7" x14ac:dyDescent="0.3">
      <c r="A8" s="2" t="s">
        <v>64</v>
      </c>
      <c r="B8" s="2" t="s">
        <v>2366</v>
      </c>
      <c r="C8" s="2" t="s">
        <v>323</v>
      </c>
      <c r="D8" s="2" t="s">
        <v>324</v>
      </c>
      <c r="E8" s="2" t="s">
        <v>24</v>
      </c>
      <c r="F8" s="2">
        <v>36</v>
      </c>
      <c r="G8" s="1">
        <v>21655</v>
      </c>
    </row>
    <row r="9" spans="1:7" x14ac:dyDescent="0.3">
      <c r="A9" s="2" t="s">
        <v>64</v>
      </c>
      <c r="B9" s="2" t="s">
        <v>2547</v>
      </c>
      <c r="C9" s="2" t="s">
        <v>424</v>
      </c>
      <c r="D9" s="2" t="s">
        <v>425</v>
      </c>
      <c r="E9" s="2" t="s">
        <v>210</v>
      </c>
      <c r="F9" s="2">
        <v>36</v>
      </c>
      <c r="G9" s="1">
        <v>13000</v>
      </c>
    </row>
    <row r="10" spans="1:7" x14ac:dyDescent="0.3">
      <c r="A10" s="2" t="s">
        <v>64</v>
      </c>
      <c r="B10" s="2" t="s">
        <v>2659</v>
      </c>
      <c r="C10" s="2" t="s">
        <v>738</v>
      </c>
      <c r="D10" s="2" t="s">
        <v>739</v>
      </c>
      <c r="E10" s="2" t="s">
        <v>584</v>
      </c>
      <c r="F10" s="2">
        <v>36</v>
      </c>
      <c r="G10" s="1">
        <v>48000</v>
      </c>
    </row>
    <row r="11" spans="1:7" x14ac:dyDescent="0.3">
      <c r="A11" s="2" t="s">
        <v>64</v>
      </c>
      <c r="B11" s="2" t="s">
        <v>2753</v>
      </c>
      <c r="C11" s="2" t="s">
        <v>836</v>
      </c>
      <c r="D11" s="2" t="s">
        <v>837</v>
      </c>
      <c r="E11" s="2" t="s">
        <v>13</v>
      </c>
      <c r="F11" s="2">
        <v>48</v>
      </c>
      <c r="G11" s="1">
        <v>43000</v>
      </c>
    </row>
    <row r="12" spans="1:7" x14ac:dyDescent="0.3">
      <c r="A12" s="2" t="s">
        <v>64</v>
      </c>
      <c r="B12" s="2" t="s">
        <v>3558</v>
      </c>
      <c r="C12" s="2" t="s">
        <v>255</v>
      </c>
      <c r="D12" s="2" t="s">
        <v>256</v>
      </c>
      <c r="E12" s="2" t="s">
        <v>838</v>
      </c>
      <c r="F12" s="2">
        <v>60</v>
      </c>
      <c r="G12" s="1">
        <v>343821</v>
      </c>
    </row>
    <row r="13" spans="1:7" x14ac:dyDescent="0.3">
      <c r="A13" s="2" t="s">
        <v>64</v>
      </c>
      <c r="B13" s="2" t="s">
        <v>3664</v>
      </c>
      <c r="C13" s="2" t="s">
        <v>922</v>
      </c>
      <c r="D13" s="2" t="s">
        <v>923</v>
      </c>
      <c r="E13" s="2" t="s">
        <v>210</v>
      </c>
      <c r="F13" s="2">
        <v>36</v>
      </c>
      <c r="G13" s="1">
        <v>20580</v>
      </c>
    </row>
    <row r="14" spans="1:7" x14ac:dyDescent="0.3">
      <c r="A14" s="2" t="s">
        <v>246</v>
      </c>
      <c r="B14" s="2" t="s">
        <v>2836</v>
      </c>
      <c r="C14" s="2" t="s">
        <v>443</v>
      </c>
      <c r="D14" s="2" t="s">
        <v>444</v>
      </c>
      <c r="E14" s="2" t="s">
        <v>589</v>
      </c>
      <c r="F14" s="2">
        <v>60</v>
      </c>
      <c r="G14" s="1">
        <v>170750</v>
      </c>
    </row>
    <row r="15" spans="1:7" x14ac:dyDescent="0.3">
      <c r="A15" s="2" t="s">
        <v>246</v>
      </c>
      <c r="B15" s="2" t="s">
        <v>2900</v>
      </c>
      <c r="C15" s="2" t="s">
        <v>443</v>
      </c>
      <c r="D15" s="2" t="s">
        <v>444</v>
      </c>
      <c r="E15" s="2" t="s">
        <v>19</v>
      </c>
      <c r="F15" s="2">
        <v>60</v>
      </c>
      <c r="G15" s="1">
        <v>234345</v>
      </c>
    </row>
    <row r="16" spans="1:7" x14ac:dyDescent="0.3">
      <c r="A16" s="2" t="s">
        <v>246</v>
      </c>
      <c r="B16" s="2" t="s">
        <v>2903</v>
      </c>
      <c r="C16" s="2" t="s">
        <v>443</v>
      </c>
      <c r="D16" s="2" t="s">
        <v>444</v>
      </c>
      <c r="E16" s="2" t="s">
        <v>13</v>
      </c>
      <c r="F16" s="2">
        <v>60</v>
      </c>
      <c r="G16" s="1">
        <v>127000</v>
      </c>
    </row>
    <row r="17" spans="1:7" x14ac:dyDescent="0.3">
      <c r="A17" s="2" t="s">
        <v>246</v>
      </c>
      <c r="B17" s="2" t="s">
        <v>2925</v>
      </c>
      <c r="C17" s="2" t="s">
        <v>443</v>
      </c>
      <c r="D17" s="2" t="s">
        <v>444</v>
      </c>
      <c r="E17" s="2" t="s">
        <v>13</v>
      </c>
      <c r="F17" s="2">
        <v>60</v>
      </c>
      <c r="G17" s="1">
        <v>194700</v>
      </c>
    </row>
    <row r="18" spans="1:7" x14ac:dyDescent="0.3">
      <c r="A18" s="2" t="s">
        <v>246</v>
      </c>
      <c r="B18" s="2" t="s">
        <v>2941</v>
      </c>
      <c r="C18" s="2" t="s">
        <v>998</v>
      </c>
      <c r="D18" s="2" t="s">
        <v>999</v>
      </c>
      <c r="E18" s="2" t="s">
        <v>210</v>
      </c>
      <c r="F18" s="2">
        <v>48</v>
      </c>
      <c r="G18" s="1">
        <v>25185.07</v>
      </c>
    </row>
    <row r="19" spans="1:7" x14ac:dyDescent="0.3">
      <c r="A19" s="2" t="s">
        <v>59</v>
      </c>
      <c r="B19" s="2" t="s">
        <v>2233</v>
      </c>
      <c r="C19" s="2" t="s">
        <v>53</v>
      </c>
      <c r="D19" s="2" t="s">
        <v>54</v>
      </c>
      <c r="E19" s="2" t="s">
        <v>18</v>
      </c>
      <c r="F19" s="2">
        <v>48</v>
      </c>
      <c r="G19" s="1">
        <v>1120738.22</v>
      </c>
    </row>
    <row r="20" spans="1:7" x14ac:dyDescent="0.3">
      <c r="A20" s="2" t="s">
        <v>59</v>
      </c>
      <c r="B20" s="2" t="s">
        <v>2235</v>
      </c>
      <c r="C20" s="2" t="s">
        <v>65</v>
      </c>
      <c r="D20" s="2" t="s">
        <v>66</v>
      </c>
      <c r="E20" s="2" t="s">
        <v>1</v>
      </c>
      <c r="F20" s="2">
        <v>12</v>
      </c>
      <c r="G20" s="1">
        <v>213699.55</v>
      </c>
    </row>
    <row r="21" spans="1:7" x14ac:dyDescent="0.3">
      <c r="A21" s="2" t="s">
        <v>59</v>
      </c>
      <c r="B21" s="2" t="s">
        <v>2308</v>
      </c>
      <c r="C21" s="2" t="s">
        <v>53</v>
      </c>
      <c r="D21" s="2" t="s">
        <v>54</v>
      </c>
      <c r="E21" s="2" t="s">
        <v>1</v>
      </c>
      <c r="F21" s="2">
        <v>24</v>
      </c>
      <c r="G21" s="1">
        <v>7680</v>
      </c>
    </row>
    <row r="22" spans="1:7" x14ac:dyDescent="0.3">
      <c r="A22" s="2" t="s">
        <v>59</v>
      </c>
      <c r="B22" s="2" t="s">
        <v>2352</v>
      </c>
      <c r="C22" s="2" t="s">
        <v>301</v>
      </c>
      <c r="D22" s="2" t="s">
        <v>302</v>
      </c>
      <c r="E22" s="2" t="s">
        <v>17</v>
      </c>
      <c r="F22" s="2">
        <v>36</v>
      </c>
      <c r="G22" s="1">
        <v>14200</v>
      </c>
    </row>
    <row r="23" spans="1:7" x14ac:dyDescent="0.3">
      <c r="A23" s="2" t="s">
        <v>59</v>
      </c>
      <c r="B23" s="2" t="s">
        <v>2391</v>
      </c>
      <c r="C23" s="2" t="s">
        <v>330</v>
      </c>
      <c r="D23" s="2" t="s">
        <v>331</v>
      </c>
      <c r="E23" s="2" t="s">
        <v>8</v>
      </c>
      <c r="F23" s="2">
        <v>24</v>
      </c>
      <c r="G23" s="1">
        <v>17848.599999999999</v>
      </c>
    </row>
    <row r="24" spans="1:7" x14ac:dyDescent="0.3">
      <c r="A24" s="2" t="s">
        <v>59</v>
      </c>
      <c r="B24" s="2" t="s">
        <v>2446</v>
      </c>
      <c r="C24" s="2" t="s">
        <v>416</v>
      </c>
      <c r="D24" s="2" t="s">
        <v>417</v>
      </c>
      <c r="E24" s="2" t="s">
        <v>17</v>
      </c>
      <c r="F24" s="2">
        <v>36</v>
      </c>
      <c r="G24" s="1">
        <v>28230</v>
      </c>
    </row>
    <row r="25" spans="1:7" x14ac:dyDescent="0.3">
      <c r="A25" s="2" t="s">
        <v>59</v>
      </c>
      <c r="B25" s="2" t="s">
        <v>2465</v>
      </c>
      <c r="C25" s="2" t="s">
        <v>440</v>
      </c>
      <c r="D25" s="2" t="s">
        <v>47</v>
      </c>
      <c r="E25" s="2" t="s">
        <v>4</v>
      </c>
      <c r="F25" s="2">
        <v>60</v>
      </c>
      <c r="G25" s="1">
        <v>1262559</v>
      </c>
    </row>
    <row r="26" spans="1:7" x14ac:dyDescent="0.3">
      <c r="A26" s="2" t="s">
        <v>59</v>
      </c>
      <c r="B26" s="2" t="s">
        <v>2470</v>
      </c>
      <c r="C26" s="2" t="s">
        <v>443</v>
      </c>
      <c r="D26" s="2" t="s">
        <v>444</v>
      </c>
      <c r="E26" s="2" t="s">
        <v>3</v>
      </c>
      <c r="F26" s="2">
        <v>60</v>
      </c>
      <c r="G26" s="1">
        <v>276854.40000000002</v>
      </c>
    </row>
    <row r="27" spans="1:7" x14ac:dyDescent="0.3">
      <c r="A27" s="2" t="s">
        <v>59</v>
      </c>
      <c r="B27" s="2" t="s">
        <v>2495</v>
      </c>
      <c r="C27" s="2" t="s">
        <v>53</v>
      </c>
      <c r="D27" s="2" t="s">
        <v>54</v>
      </c>
      <c r="E27" s="2" t="s">
        <v>4</v>
      </c>
      <c r="F27" s="2">
        <v>36</v>
      </c>
      <c r="G27" s="1">
        <v>192400</v>
      </c>
    </row>
    <row r="28" spans="1:7" x14ac:dyDescent="0.3">
      <c r="A28" s="2" t="s">
        <v>59</v>
      </c>
      <c r="B28" s="2" t="s">
        <v>2596</v>
      </c>
      <c r="C28" s="2" t="s">
        <v>618</v>
      </c>
      <c r="D28" s="2" t="s">
        <v>619</v>
      </c>
      <c r="E28" s="2" t="s">
        <v>20</v>
      </c>
      <c r="F28" s="2">
        <v>48</v>
      </c>
      <c r="G28" s="1">
        <v>342091</v>
      </c>
    </row>
    <row r="29" spans="1:7" x14ac:dyDescent="0.3">
      <c r="A29" s="2" t="s">
        <v>59</v>
      </c>
      <c r="B29" s="2" t="s">
        <v>2631</v>
      </c>
      <c r="C29" s="2" t="s">
        <v>443</v>
      </c>
      <c r="D29" s="2" t="s">
        <v>444</v>
      </c>
      <c r="E29" s="2" t="s">
        <v>7</v>
      </c>
      <c r="F29" s="2">
        <v>12</v>
      </c>
      <c r="G29" s="1">
        <v>81838</v>
      </c>
    </row>
    <row r="30" spans="1:7" x14ac:dyDescent="0.3">
      <c r="A30" s="2" t="s">
        <v>59</v>
      </c>
      <c r="B30" s="2" t="s">
        <v>2636</v>
      </c>
      <c r="C30" s="2" t="s">
        <v>710</v>
      </c>
      <c r="D30" s="2" t="s">
        <v>711</v>
      </c>
      <c r="E30" s="2" t="s">
        <v>23</v>
      </c>
      <c r="F30" s="2">
        <v>36</v>
      </c>
      <c r="G30" s="1">
        <v>83066</v>
      </c>
    </row>
    <row r="31" spans="1:7" x14ac:dyDescent="0.3">
      <c r="A31" s="2" t="s">
        <v>59</v>
      </c>
      <c r="B31" s="2" t="s">
        <v>2640</v>
      </c>
      <c r="C31" s="2" t="s">
        <v>53</v>
      </c>
      <c r="D31" s="2" t="s">
        <v>54</v>
      </c>
      <c r="E31" s="2" t="s">
        <v>3</v>
      </c>
      <c r="F31" s="2">
        <v>24</v>
      </c>
      <c r="G31" s="1">
        <v>290145</v>
      </c>
    </row>
    <row r="32" spans="1:7" x14ac:dyDescent="0.3">
      <c r="A32" s="2" t="s">
        <v>59</v>
      </c>
      <c r="B32" s="2" t="s">
        <v>2641</v>
      </c>
      <c r="C32" s="2" t="s">
        <v>53</v>
      </c>
      <c r="D32" s="2" t="s">
        <v>54</v>
      </c>
      <c r="E32" s="2" t="s">
        <v>3</v>
      </c>
      <c r="F32" s="2">
        <v>24</v>
      </c>
      <c r="G32" s="1">
        <v>362950</v>
      </c>
    </row>
    <row r="33" spans="1:7" x14ac:dyDescent="0.3">
      <c r="A33" s="2" t="s">
        <v>59</v>
      </c>
      <c r="B33" s="2" t="s">
        <v>2642</v>
      </c>
      <c r="C33" s="2" t="s">
        <v>720</v>
      </c>
      <c r="D33" s="2" t="s">
        <v>721</v>
      </c>
      <c r="E33" s="2" t="s">
        <v>2</v>
      </c>
      <c r="F33" s="2">
        <v>24</v>
      </c>
      <c r="G33" s="1">
        <v>124534.8</v>
      </c>
    </row>
    <row r="34" spans="1:7" x14ac:dyDescent="0.3">
      <c r="A34" s="2" t="s">
        <v>59</v>
      </c>
      <c r="B34" s="2" t="s">
        <v>2643</v>
      </c>
      <c r="C34" s="2" t="s">
        <v>720</v>
      </c>
      <c r="D34" s="2" t="s">
        <v>721</v>
      </c>
      <c r="E34" s="2" t="s">
        <v>5</v>
      </c>
      <c r="F34" s="2">
        <v>24</v>
      </c>
      <c r="G34" s="1">
        <v>454716</v>
      </c>
    </row>
    <row r="35" spans="1:7" x14ac:dyDescent="0.3">
      <c r="A35" s="2" t="s">
        <v>59</v>
      </c>
      <c r="B35" s="2" t="s">
        <v>2644</v>
      </c>
      <c r="C35" s="2" t="s">
        <v>722</v>
      </c>
      <c r="D35" s="2" t="s">
        <v>723</v>
      </c>
      <c r="E35" s="2" t="s">
        <v>3</v>
      </c>
      <c r="F35" s="2">
        <v>24</v>
      </c>
      <c r="G35" s="1">
        <v>7144</v>
      </c>
    </row>
    <row r="36" spans="1:7" x14ac:dyDescent="0.3">
      <c r="A36" s="2" t="s">
        <v>59</v>
      </c>
      <c r="B36" s="2" t="s">
        <v>2645</v>
      </c>
      <c r="C36" s="2" t="s">
        <v>229</v>
      </c>
      <c r="D36" s="2" t="s">
        <v>230</v>
      </c>
      <c r="E36" s="2" t="s">
        <v>6</v>
      </c>
      <c r="F36" s="2">
        <v>24</v>
      </c>
      <c r="G36" s="1">
        <v>827421.5</v>
      </c>
    </row>
    <row r="37" spans="1:7" x14ac:dyDescent="0.3">
      <c r="A37" s="2" t="s">
        <v>59</v>
      </c>
      <c r="B37" s="2" t="s">
        <v>2646</v>
      </c>
      <c r="C37" s="2" t="s">
        <v>726</v>
      </c>
      <c r="D37" s="2" t="s">
        <v>727</v>
      </c>
      <c r="E37" s="2" t="s">
        <v>7</v>
      </c>
      <c r="F37" s="2">
        <v>24</v>
      </c>
      <c r="G37" s="1">
        <v>1195</v>
      </c>
    </row>
    <row r="38" spans="1:7" x14ac:dyDescent="0.3">
      <c r="A38" s="2" t="s">
        <v>59</v>
      </c>
      <c r="B38" s="2" t="s">
        <v>2649</v>
      </c>
      <c r="C38" s="2" t="s">
        <v>618</v>
      </c>
      <c r="D38" s="2" t="s">
        <v>619</v>
      </c>
      <c r="E38" s="2" t="s">
        <v>6</v>
      </c>
      <c r="F38" s="2">
        <v>36</v>
      </c>
      <c r="G38" s="1">
        <v>100900</v>
      </c>
    </row>
    <row r="39" spans="1:7" x14ac:dyDescent="0.3">
      <c r="A39" s="2" t="s">
        <v>59</v>
      </c>
      <c r="B39" s="2" t="s">
        <v>2650</v>
      </c>
      <c r="C39" s="2" t="s">
        <v>736</v>
      </c>
      <c r="D39" s="2" t="s">
        <v>737</v>
      </c>
      <c r="E39" s="2" t="s">
        <v>6</v>
      </c>
      <c r="F39" s="2">
        <v>12</v>
      </c>
      <c r="G39" s="1">
        <v>3600</v>
      </c>
    </row>
    <row r="40" spans="1:7" x14ac:dyDescent="0.3">
      <c r="A40" s="2" t="s">
        <v>59</v>
      </c>
      <c r="B40" s="2" t="s">
        <v>2651</v>
      </c>
      <c r="C40" s="2" t="s">
        <v>443</v>
      </c>
      <c r="D40" s="2" t="s">
        <v>444</v>
      </c>
      <c r="E40" s="2" t="s">
        <v>18</v>
      </c>
      <c r="F40" s="2">
        <v>60</v>
      </c>
      <c r="G40" s="1">
        <v>196602.53</v>
      </c>
    </row>
    <row r="41" spans="1:7" x14ac:dyDescent="0.3">
      <c r="A41" s="2" t="s">
        <v>59</v>
      </c>
      <c r="B41" s="2" t="s">
        <v>2677</v>
      </c>
      <c r="C41" s="2" t="s">
        <v>732</v>
      </c>
      <c r="D41" s="2" t="s">
        <v>733</v>
      </c>
      <c r="E41" s="2" t="s">
        <v>1</v>
      </c>
      <c r="F41" s="2">
        <v>36</v>
      </c>
      <c r="G41" s="1">
        <v>175249.12</v>
      </c>
    </row>
    <row r="42" spans="1:7" x14ac:dyDescent="0.3">
      <c r="A42" s="2" t="s">
        <v>59</v>
      </c>
      <c r="B42" s="2" t="s">
        <v>2691</v>
      </c>
      <c r="C42" s="2" t="s">
        <v>761</v>
      </c>
      <c r="D42" s="2" t="s">
        <v>762</v>
      </c>
      <c r="E42" s="2" t="s">
        <v>20</v>
      </c>
      <c r="F42" s="2">
        <v>36</v>
      </c>
      <c r="G42" s="1">
        <v>87556</v>
      </c>
    </row>
    <row r="43" spans="1:7" x14ac:dyDescent="0.3">
      <c r="A43" s="2" t="s">
        <v>59</v>
      </c>
      <c r="B43" s="2" t="s">
        <v>2709</v>
      </c>
      <c r="C43" s="2" t="s">
        <v>53</v>
      </c>
      <c r="D43" s="2" t="s">
        <v>54</v>
      </c>
      <c r="E43" s="2" t="s">
        <v>8</v>
      </c>
      <c r="F43" s="2">
        <v>36</v>
      </c>
      <c r="G43" s="1">
        <v>260170</v>
      </c>
    </row>
    <row r="44" spans="1:7" x14ac:dyDescent="0.3">
      <c r="A44" s="2" t="s">
        <v>59</v>
      </c>
      <c r="B44" s="2" t="s">
        <v>2710</v>
      </c>
      <c r="C44" s="2" t="s">
        <v>53</v>
      </c>
      <c r="D44" s="2" t="s">
        <v>54</v>
      </c>
      <c r="E44" s="2" t="s">
        <v>1</v>
      </c>
      <c r="F44" s="2">
        <v>24</v>
      </c>
      <c r="G44" s="1">
        <v>311650</v>
      </c>
    </row>
    <row r="45" spans="1:7" x14ac:dyDescent="0.3">
      <c r="A45" s="2" t="s">
        <v>59</v>
      </c>
      <c r="B45" s="2" t="s">
        <v>2711</v>
      </c>
      <c r="C45" s="2" t="s">
        <v>53</v>
      </c>
      <c r="D45" s="2" t="s">
        <v>54</v>
      </c>
      <c r="E45" s="2" t="s">
        <v>1</v>
      </c>
      <c r="F45" s="2">
        <v>36</v>
      </c>
      <c r="G45" s="1">
        <v>152000</v>
      </c>
    </row>
    <row r="46" spans="1:7" x14ac:dyDescent="0.3">
      <c r="A46" s="2" t="s">
        <v>59</v>
      </c>
      <c r="B46" s="2" t="s">
        <v>2716</v>
      </c>
      <c r="C46" s="2" t="s">
        <v>736</v>
      </c>
      <c r="D46" s="2" t="s">
        <v>737</v>
      </c>
      <c r="E46" s="2" t="s">
        <v>3</v>
      </c>
      <c r="F46" s="2">
        <v>48</v>
      </c>
      <c r="G46" s="1">
        <v>767736.5</v>
      </c>
    </row>
    <row r="47" spans="1:7" x14ac:dyDescent="0.3">
      <c r="A47" s="2" t="s">
        <v>59</v>
      </c>
      <c r="B47" s="2" t="s">
        <v>2727</v>
      </c>
      <c r="C47" s="2" t="s">
        <v>53</v>
      </c>
      <c r="D47" s="2" t="s">
        <v>54</v>
      </c>
      <c r="E47" s="2" t="s">
        <v>18</v>
      </c>
      <c r="F47" s="2">
        <v>48</v>
      </c>
      <c r="G47" s="1">
        <v>8602</v>
      </c>
    </row>
    <row r="48" spans="1:7" x14ac:dyDescent="0.3">
      <c r="A48" s="2" t="s">
        <v>59</v>
      </c>
      <c r="B48" s="2" t="s">
        <v>2734</v>
      </c>
      <c r="C48" s="2" t="s">
        <v>816</v>
      </c>
      <c r="D48" s="2" t="s">
        <v>817</v>
      </c>
      <c r="E48" s="2" t="s">
        <v>8</v>
      </c>
      <c r="F48" s="2">
        <v>36</v>
      </c>
      <c r="G48" s="1">
        <v>225000.5</v>
      </c>
    </row>
    <row r="49" spans="1:7" x14ac:dyDescent="0.3">
      <c r="A49" s="2" t="s">
        <v>59</v>
      </c>
      <c r="B49" s="2" t="s">
        <v>2777</v>
      </c>
      <c r="C49" s="2" t="s">
        <v>720</v>
      </c>
      <c r="D49" s="2" t="s">
        <v>721</v>
      </c>
      <c r="E49" s="2" t="s">
        <v>3</v>
      </c>
      <c r="F49" s="2">
        <v>36</v>
      </c>
      <c r="G49" s="1">
        <v>24720</v>
      </c>
    </row>
    <row r="50" spans="1:7" x14ac:dyDescent="0.3">
      <c r="A50" s="2" t="s">
        <v>59</v>
      </c>
      <c r="B50" s="2" t="s">
        <v>2778</v>
      </c>
      <c r="C50" s="2" t="s">
        <v>720</v>
      </c>
      <c r="D50" s="2" t="s">
        <v>721</v>
      </c>
      <c r="E50" s="2" t="s">
        <v>6</v>
      </c>
      <c r="F50" s="2">
        <v>36</v>
      </c>
      <c r="G50" s="1">
        <v>481399.54</v>
      </c>
    </row>
    <row r="51" spans="1:7" x14ac:dyDescent="0.3">
      <c r="A51" s="2" t="s">
        <v>59</v>
      </c>
      <c r="B51" s="2" t="s">
        <v>2783</v>
      </c>
      <c r="C51" s="2" t="s">
        <v>53</v>
      </c>
      <c r="D51" s="2" t="s">
        <v>54</v>
      </c>
      <c r="E51" s="2" t="s">
        <v>23</v>
      </c>
      <c r="F51" s="2">
        <v>36</v>
      </c>
      <c r="G51" s="1">
        <v>71500</v>
      </c>
    </row>
    <row r="52" spans="1:7" x14ac:dyDescent="0.3">
      <c r="A52" s="2" t="s">
        <v>59</v>
      </c>
      <c r="B52" s="2" t="s">
        <v>2786</v>
      </c>
      <c r="C52" s="2" t="s">
        <v>443</v>
      </c>
      <c r="D52" s="2" t="s">
        <v>444</v>
      </c>
      <c r="E52" s="2" t="s">
        <v>3</v>
      </c>
      <c r="F52" s="2">
        <v>60</v>
      </c>
      <c r="G52" s="1">
        <v>11860</v>
      </c>
    </row>
    <row r="53" spans="1:7" x14ac:dyDescent="0.3">
      <c r="A53" s="2" t="s">
        <v>59</v>
      </c>
      <c r="B53" s="2" t="s">
        <v>2798</v>
      </c>
      <c r="C53" s="2" t="s">
        <v>602</v>
      </c>
      <c r="D53" s="2" t="s">
        <v>603</v>
      </c>
      <c r="E53" s="2" t="s">
        <v>7</v>
      </c>
      <c r="F53" s="2">
        <v>48</v>
      </c>
      <c r="G53" s="1">
        <v>1294053</v>
      </c>
    </row>
    <row r="54" spans="1:7" x14ac:dyDescent="0.3">
      <c r="A54" s="2" t="s">
        <v>59</v>
      </c>
      <c r="B54" s="2" t="s">
        <v>2799</v>
      </c>
      <c r="C54" s="2" t="s">
        <v>877</v>
      </c>
      <c r="D54" s="2" t="s">
        <v>878</v>
      </c>
      <c r="E54" s="2" t="s">
        <v>9</v>
      </c>
      <c r="F54" s="2">
        <v>36</v>
      </c>
      <c r="G54" s="1">
        <v>139000</v>
      </c>
    </row>
    <row r="55" spans="1:7" x14ac:dyDescent="0.3">
      <c r="A55" s="2" t="s">
        <v>59</v>
      </c>
      <c r="B55" s="2" t="s">
        <v>2803</v>
      </c>
      <c r="C55" s="2" t="s">
        <v>736</v>
      </c>
      <c r="D55" s="2" t="s">
        <v>737</v>
      </c>
      <c r="E55" s="2" t="s">
        <v>3</v>
      </c>
      <c r="F55" s="2">
        <v>60</v>
      </c>
      <c r="G55" s="1">
        <v>10400</v>
      </c>
    </row>
    <row r="56" spans="1:7" x14ac:dyDescent="0.3">
      <c r="A56" s="2" t="s">
        <v>59</v>
      </c>
      <c r="B56" s="2" t="s">
        <v>2807</v>
      </c>
      <c r="C56" s="2" t="s">
        <v>883</v>
      </c>
      <c r="D56" s="2" t="s">
        <v>884</v>
      </c>
      <c r="E56" s="2" t="s">
        <v>6</v>
      </c>
      <c r="F56" s="2">
        <v>24</v>
      </c>
      <c r="G56" s="1">
        <v>109438.2</v>
      </c>
    </row>
    <row r="57" spans="1:7" x14ac:dyDescent="0.3">
      <c r="A57" s="2" t="s">
        <v>59</v>
      </c>
      <c r="B57" s="2" t="s">
        <v>2816</v>
      </c>
      <c r="C57" s="2" t="s">
        <v>898</v>
      </c>
      <c r="D57" s="2" t="s">
        <v>899</v>
      </c>
      <c r="E57" s="2" t="s">
        <v>2</v>
      </c>
      <c r="F57" s="2">
        <v>48</v>
      </c>
      <c r="G57" s="1">
        <v>724925</v>
      </c>
    </row>
    <row r="58" spans="1:7" x14ac:dyDescent="0.3">
      <c r="A58" s="2" t="s">
        <v>59</v>
      </c>
      <c r="B58" s="2" t="s">
        <v>2819</v>
      </c>
      <c r="C58" s="2" t="s">
        <v>904</v>
      </c>
      <c r="D58" s="2" t="s">
        <v>905</v>
      </c>
      <c r="E58" s="2" t="s">
        <v>1</v>
      </c>
      <c r="F58" s="2">
        <v>36</v>
      </c>
      <c r="G58" s="1">
        <v>153857</v>
      </c>
    </row>
    <row r="59" spans="1:7" x14ac:dyDescent="0.3">
      <c r="A59" s="2" t="s">
        <v>59</v>
      </c>
      <c r="B59" s="2" t="s">
        <v>2824</v>
      </c>
      <c r="C59" s="2" t="s">
        <v>443</v>
      </c>
      <c r="D59" s="2" t="s">
        <v>444</v>
      </c>
      <c r="E59" s="2" t="s">
        <v>3</v>
      </c>
      <c r="F59" s="2">
        <v>60</v>
      </c>
      <c r="G59" s="1">
        <v>152800</v>
      </c>
    </row>
    <row r="60" spans="1:7" x14ac:dyDescent="0.3">
      <c r="A60" s="2" t="s">
        <v>59</v>
      </c>
      <c r="B60" s="2" t="s">
        <v>2828</v>
      </c>
      <c r="C60" s="2" t="s">
        <v>53</v>
      </c>
      <c r="D60" s="2" t="s">
        <v>54</v>
      </c>
      <c r="E60" s="2" t="s">
        <v>4</v>
      </c>
      <c r="F60" s="2">
        <v>36</v>
      </c>
      <c r="G60" s="1">
        <v>613629.9</v>
      </c>
    </row>
    <row r="61" spans="1:7" x14ac:dyDescent="0.3">
      <c r="A61" s="2" t="s">
        <v>59</v>
      </c>
      <c r="B61" s="2" t="s">
        <v>2830</v>
      </c>
      <c r="C61" s="2" t="s">
        <v>229</v>
      </c>
      <c r="D61" s="2" t="s">
        <v>230</v>
      </c>
      <c r="E61" s="2" t="s">
        <v>6</v>
      </c>
      <c r="F61" s="2">
        <v>12</v>
      </c>
      <c r="G61" s="1">
        <v>11137.36</v>
      </c>
    </row>
    <row r="62" spans="1:7" x14ac:dyDescent="0.3">
      <c r="A62" s="2" t="s">
        <v>59</v>
      </c>
      <c r="B62" s="2" t="s">
        <v>2842</v>
      </c>
      <c r="C62" s="2" t="s">
        <v>443</v>
      </c>
      <c r="D62" s="2" t="s">
        <v>444</v>
      </c>
      <c r="E62" s="2" t="s">
        <v>24</v>
      </c>
      <c r="F62" s="2">
        <v>60</v>
      </c>
      <c r="G62" s="1">
        <v>300000</v>
      </c>
    </row>
    <row r="63" spans="1:7" x14ac:dyDescent="0.3">
      <c r="A63" s="2" t="s">
        <v>59</v>
      </c>
      <c r="B63" s="2" t="s">
        <v>2844</v>
      </c>
      <c r="C63" s="2" t="s">
        <v>229</v>
      </c>
      <c r="D63" s="2" t="s">
        <v>230</v>
      </c>
      <c r="E63" s="2" t="s">
        <v>1</v>
      </c>
      <c r="F63" s="2">
        <v>24</v>
      </c>
      <c r="G63" s="1">
        <v>110000</v>
      </c>
    </row>
    <row r="64" spans="1:7" x14ac:dyDescent="0.3">
      <c r="A64" s="2" t="s">
        <v>59</v>
      </c>
      <c r="B64" s="2" t="s">
        <v>2845</v>
      </c>
      <c r="C64" s="2" t="s">
        <v>942</v>
      </c>
      <c r="D64" s="2" t="s">
        <v>943</v>
      </c>
      <c r="E64" s="2" t="s">
        <v>18</v>
      </c>
      <c r="F64" s="2">
        <v>60</v>
      </c>
      <c r="G64" s="1">
        <v>20088.5</v>
      </c>
    </row>
    <row r="65" spans="1:7" x14ac:dyDescent="0.3">
      <c r="A65" s="2" t="s">
        <v>59</v>
      </c>
      <c r="B65" s="2" t="s">
        <v>2865</v>
      </c>
      <c r="C65" s="2" t="s">
        <v>443</v>
      </c>
      <c r="D65" s="2" t="s">
        <v>444</v>
      </c>
      <c r="E65" s="2" t="s">
        <v>3</v>
      </c>
      <c r="F65" s="2">
        <v>60</v>
      </c>
      <c r="G65" s="1">
        <v>37131</v>
      </c>
    </row>
    <row r="66" spans="1:7" x14ac:dyDescent="0.3">
      <c r="A66" s="2" t="s">
        <v>59</v>
      </c>
      <c r="B66" s="2" t="s">
        <v>2866</v>
      </c>
      <c r="C66" s="2" t="s">
        <v>443</v>
      </c>
      <c r="D66" s="2" t="s">
        <v>444</v>
      </c>
      <c r="E66" s="2" t="s">
        <v>3</v>
      </c>
      <c r="F66" s="2">
        <v>60</v>
      </c>
      <c r="G66" s="1">
        <v>33250</v>
      </c>
    </row>
    <row r="67" spans="1:7" x14ac:dyDescent="0.3">
      <c r="A67" s="2" t="s">
        <v>59</v>
      </c>
      <c r="B67" s="2" t="s">
        <v>2868</v>
      </c>
      <c r="C67" s="2" t="s">
        <v>53</v>
      </c>
      <c r="D67" s="2" t="s">
        <v>54</v>
      </c>
      <c r="E67" s="2" t="s">
        <v>5</v>
      </c>
      <c r="F67" s="2">
        <v>24</v>
      </c>
      <c r="G67" s="1">
        <v>10482.5</v>
      </c>
    </row>
    <row r="68" spans="1:7" x14ac:dyDescent="0.3">
      <c r="A68" s="2" t="s">
        <v>59</v>
      </c>
      <c r="B68" s="2" t="s">
        <v>2921</v>
      </c>
      <c r="C68" s="2" t="s">
        <v>983</v>
      </c>
      <c r="D68" s="2" t="s">
        <v>984</v>
      </c>
      <c r="E68" s="2" t="s">
        <v>18</v>
      </c>
      <c r="F68" s="2">
        <v>48</v>
      </c>
      <c r="G68" s="1">
        <v>1582295</v>
      </c>
    </row>
    <row r="69" spans="1:7" x14ac:dyDescent="0.3">
      <c r="A69" s="2" t="s">
        <v>59</v>
      </c>
      <c r="B69" s="2" t="s">
        <v>2936</v>
      </c>
      <c r="C69" s="2" t="s">
        <v>53</v>
      </c>
      <c r="D69" s="2" t="s">
        <v>54</v>
      </c>
      <c r="E69" s="2" t="s">
        <v>1</v>
      </c>
      <c r="F69" s="2">
        <v>12</v>
      </c>
      <c r="G69" s="1">
        <v>14256</v>
      </c>
    </row>
    <row r="70" spans="1:7" x14ac:dyDescent="0.3">
      <c r="A70" s="2" t="s">
        <v>59</v>
      </c>
      <c r="B70" s="2" t="s">
        <v>2951</v>
      </c>
      <c r="C70" s="2" t="s">
        <v>847</v>
      </c>
      <c r="D70" s="2" t="s">
        <v>848</v>
      </c>
      <c r="E70" s="2" t="s">
        <v>8</v>
      </c>
      <c r="F70" s="2">
        <v>48</v>
      </c>
      <c r="G70" s="1">
        <v>23766.5</v>
      </c>
    </row>
    <row r="71" spans="1:7" x14ac:dyDescent="0.3">
      <c r="A71" s="2" t="s">
        <v>59</v>
      </c>
      <c r="B71" s="2" t="s">
        <v>2974</v>
      </c>
      <c r="C71" s="2" t="s">
        <v>53</v>
      </c>
      <c r="D71" s="2" t="s">
        <v>54</v>
      </c>
      <c r="E71" s="2" t="s">
        <v>5</v>
      </c>
      <c r="F71" s="2">
        <v>36</v>
      </c>
      <c r="G71" s="1">
        <v>107000</v>
      </c>
    </row>
    <row r="72" spans="1:7" x14ac:dyDescent="0.3">
      <c r="A72" s="2" t="s">
        <v>59</v>
      </c>
      <c r="B72" s="2" t="s">
        <v>2975</v>
      </c>
      <c r="C72" s="2" t="s">
        <v>448</v>
      </c>
      <c r="D72" s="2" t="s">
        <v>449</v>
      </c>
      <c r="E72" s="2" t="s">
        <v>8</v>
      </c>
      <c r="F72" s="2">
        <v>36</v>
      </c>
      <c r="G72" s="1">
        <v>107619</v>
      </c>
    </row>
    <row r="73" spans="1:7" x14ac:dyDescent="0.3">
      <c r="A73" s="2" t="s">
        <v>59</v>
      </c>
      <c r="B73" s="2" t="s">
        <v>2976</v>
      </c>
      <c r="C73" s="2" t="s">
        <v>700</v>
      </c>
      <c r="D73" s="2" t="s">
        <v>701</v>
      </c>
      <c r="E73" s="2" t="s">
        <v>1</v>
      </c>
      <c r="F73" s="2">
        <v>36</v>
      </c>
      <c r="G73" s="1">
        <v>330000</v>
      </c>
    </row>
    <row r="74" spans="1:7" x14ac:dyDescent="0.3">
      <c r="A74" s="2" t="s">
        <v>59</v>
      </c>
      <c r="B74" s="2" t="s">
        <v>2978</v>
      </c>
      <c r="C74" s="2" t="s">
        <v>360</v>
      </c>
      <c r="D74" s="2" t="s">
        <v>361</v>
      </c>
      <c r="E74" s="2" t="s">
        <v>4</v>
      </c>
      <c r="F74" s="2">
        <v>36</v>
      </c>
      <c r="G74" s="1">
        <v>124303.15</v>
      </c>
    </row>
    <row r="75" spans="1:7" x14ac:dyDescent="0.3">
      <c r="A75" s="2" t="s">
        <v>59</v>
      </c>
      <c r="B75" s="2" t="s">
        <v>2979</v>
      </c>
      <c r="C75" s="2" t="s">
        <v>883</v>
      </c>
      <c r="D75" s="2" t="s">
        <v>884</v>
      </c>
      <c r="E75" s="2" t="s">
        <v>3</v>
      </c>
      <c r="F75" s="2">
        <v>36</v>
      </c>
      <c r="G75" s="1">
        <v>28743.29</v>
      </c>
    </row>
    <row r="76" spans="1:7" x14ac:dyDescent="0.3">
      <c r="A76" s="2" t="s">
        <v>59</v>
      </c>
      <c r="B76" s="2" t="s">
        <v>2980</v>
      </c>
      <c r="C76" s="2" t="s">
        <v>570</v>
      </c>
      <c r="D76" s="2" t="s">
        <v>571</v>
      </c>
      <c r="E76" s="2" t="s">
        <v>8</v>
      </c>
      <c r="F76" s="2">
        <v>36</v>
      </c>
      <c r="G76" s="1">
        <v>19335.400000000001</v>
      </c>
    </row>
    <row r="77" spans="1:7" x14ac:dyDescent="0.3">
      <c r="A77" s="2" t="s">
        <v>59</v>
      </c>
      <c r="B77" s="2" t="s">
        <v>2982</v>
      </c>
      <c r="C77" s="2" t="s">
        <v>1024</v>
      </c>
      <c r="D77" s="2" t="s">
        <v>1025</v>
      </c>
      <c r="E77" s="2" t="s">
        <v>23</v>
      </c>
      <c r="F77" s="2">
        <v>36</v>
      </c>
      <c r="G77" s="1">
        <v>318255</v>
      </c>
    </row>
    <row r="78" spans="1:7" x14ac:dyDescent="0.3">
      <c r="A78" s="2" t="s">
        <v>59</v>
      </c>
      <c r="B78" s="2" t="s">
        <v>2983</v>
      </c>
      <c r="C78" s="2" t="s">
        <v>736</v>
      </c>
      <c r="D78" s="2" t="s">
        <v>737</v>
      </c>
      <c r="E78" s="2" t="s">
        <v>8</v>
      </c>
      <c r="F78" s="2">
        <v>36</v>
      </c>
      <c r="G78" s="1">
        <v>6000</v>
      </c>
    </row>
    <row r="79" spans="1:7" x14ac:dyDescent="0.3">
      <c r="A79" s="2" t="s">
        <v>59</v>
      </c>
      <c r="B79" s="2" t="s">
        <v>2984</v>
      </c>
      <c r="C79" s="2" t="s">
        <v>847</v>
      </c>
      <c r="D79" s="2" t="s">
        <v>848</v>
      </c>
      <c r="E79" s="2" t="s">
        <v>7</v>
      </c>
      <c r="F79" s="2">
        <v>36</v>
      </c>
      <c r="G79" s="1">
        <v>22200.41</v>
      </c>
    </row>
    <row r="80" spans="1:7" x14ac:dyDescent="0.3">
      <c r="A80" s="2" t="s">
        <v>59</v>
      </c>
      <c r="B80" s="2" t="s">
        <v>2985</v>
      </c>
      <c r="C80" s="2" t="s">
        <v>443</v>
      </c>
      <c r="D80" s="2" t="s">
        <v>444</v>
      </c>
      <c r="E80" s="2" t="s">
        <v>4</v>
      </c>
      <c r="F80" s="2">
        <v>36</v>
      </c>
      <c r="G80" s="1">
        <v>22834.9</v>
      </c>
    </row>
    <row r="81" spans="1:7" x14ac:dyDescent="0.3">
      <c r="A81" s="2" t="s">
        <v>59</v>
      </c>
      <c r="B81" s="2" t="s">
        <v>2989</v>
      </c>
      <c r="C81" s="2" t="s">
        <v>736</v>
      </c>
      <c r="D81" s="2" t="s">
        <v>737</v>
      </c>
      <c r="E81" s="2" t="s">
        <v>20</v>
      </c>
      <c r="F81" s="2">
        <v>24</v>
      </c>
      <c r="G81" s="1">
        <v>23907.599999999999</v>
      </c>
    </row>
    <row r="82" spans="1:7" x14ac:dyDescent="0.3">
      <c r="A82" s="2" t="s">
        <v>59</v>
      </c>
      <c r="B82" s="2" t="s">
        <v>2998</v>
      </c>
      <c r="C82" s="2" t="s">
        <v>443</v>
      </c>
      <c r="D82" s="2" t="s">
        <v>444</v>
      </c>
      <c r="E82" s="2" t="s">
        <v>19</v>
      </c>
      <c r="F82" s="2">
        <v>60</v>
      </c>
      <c r="G82" s="1">
        <v>121242.71</v>
      </c>
    </row>
    <row r="83" spans="1:7" x14ac:dyDescent="0.3">
      <c r="A83" s="2" t="s">
        <v>59</v>
      </c>
      <c r="B83" s="2" t="s">
        <v>3030</v>
      </c>
      <c r="C83" s="2" t="s">
        <v>803</v>
      </c>
      <c r="D83" s="2" t="s">
        <v>804</v>
      </c>
      <c r="E83" s="2" t="s">
        <v>4</v>
      </c>
      <c r="F83" s="2">
        <v>48</v>
      </c>
      <c r="G83" s="1">
        <v>136008</v>
      </c>
    </row>
    <row r="84" spans="1:7" x14ac:dyDescent="0.3">
      <c r="A84" s="2" t="s">
        <v>59</v>
      </c>
      <c r="B84" s="2" t="s">
        <v>3070</v>
      </c>
      <c r="C84" s="2" t="s">
        <v>1123</v>
      </c>
      <c r="D84" s="2" t="s">
        <v>1124</v>
      </c>
      <c r="E84" s="2" t="s">
        <v>6</v>
      </c>
      <c r="F84" s="2">
        <v>12</v>
      </c>
      <c r="G84" s="1">
        <v>77500</v>
      </c>
    </row>
    <row r="85" spans="1:7" x14ac:dyDescent="0.3">
      <c r="A85" s="2" t="s">
        <v>59</v>
      </c>
      <c r="B85" s="2" t="s">
        <v>3119</v>
      </c>
      <c r="C85" s="2" t="s">
        <v>1153</v>
      </c>
      <c r="D85" s="2" t="s">
        <v>1154</v>
      </c>
      <c r="E85" s="2" t="s">
        <v>18</v>
      </c>
      <c r="F85" s="2">
        <v>36</v>
      </c>
      <c r="G85" s="1">
        <v>108000</v>
      </c>
    </row>
    <row r="86" spans="1:7" x14ac:dyDescent="0.3">
      <c r="A86" s="2" t="s">
        <v>59</v>
      </c>
      <c r="B86" s="2" t="s">
        <v>3194</v>
      </c>
      <c r="C86" s="2" t="s">
        <v>53</v>
      </c>
      <c r="D86" s="2" t="s">
        <v>54</v>
      </c>
      <c r="E86" s="2" t="s">
        <v>4</v>
      </c>
      <c r="F86" s="2">
        <v>36</v>
      </c>
      <c r="G86" s="1">
        <v>14709.54</v>
      </c>
    </row>
    <row r="87" spans="1:7" x14ac:dyDescent="0.3">
      <c r="A87" s="2" t="s">
        <v>59</v>
      </c>
      <c r="B87" s="2" t="s">
        <v>3198</v>
      </c>
      <c r="C87" s="2" t="s">
        <v>736</v>
      </c>
      <c r="D87" s="2" t="s">
        <v>737</v>
      </c>
      <c r="E87" s="2" t="s">
        <v>3</v>
      </c>
      <c r="F87" s="2">
        <v>60</v>
      </c>
      <c r="G87" s="1">
        <v>132327.70000000001</v>
      </c>
    </row>
    <row r="88" spans="1:7" x14ac:dyDescent="0.3">
      <c r="A88" s="2" t="s">
        <v>59</v>
      </c>
      <c r="B88" s="2" t="s">
        <v>3217</v>
      </c>
      <c r="C88" s="2" t="s">
        <v>1258</v>
      </c>
      <c r="D88" s="2" t="s">
        <v>1259</v>
      </c>
      <c r="E88" s="2" t="s">
        <v>9</v>
      </c>
      <c r="F88" s="2">
        <v>36</v>
      </c>
      <c r="G88" s="1">
        <v>26508</v>
      </c>
    </row>
    <row r="89" spans="1:7" x14ac:dyDescent="0.3">
      <c r="A89" s="2" t="s">
        <v>59</v>
      </c>
      <c r="B89" s="2" t="s">
        <v>3222</v>
      </c>
      <c r="C89" s="2" t="s">
        <v>1266</v>
      </c>
      <c r="D89" s="2" t="s">
        <v>1267</v>
      </c>
      <c r="E89" s="2" t="s">
        <v>5</v>
      </c>
      <c r="F89" s="2">
        <v>48</v>
      </c>
      <c r="G89" s="1">
        <v>136278.25</v>
      </c>
    </row>
    <row r="90" spans="1:7" x14ac:dyDescent="0.3">
      <c r="A90" s="2" t="s">
        <v>59</v>
      </c>
      <c r="B90" s="2" t="s">
        <v>3237</v>
      </c>
      <c r="C90" s="2" t="s">
        <v>303</v>
      </c>
      <c r="D90" s="2" t="s">
        <v>304</v>
      </c>
      <c r="E90" s="2" t="s">
        <v>5</v>
      </c>
      <c r="F90" s="2">
        <v>60</v>
      </c>
      <c r="G90" s="1">
        <v>96000</v>
      </c>
    </row>
    <row r="91" spans="1:7" x14ac:dyDescent="0.3">
      <c r="A91" s="2" t="s">
        <v>59</v>
      </c>
      <c r="B91" s="2" t="s">
        <v>3260</v>
      </c>
      <c r="C91" s="2" t="s">
        <v>396</v>
      </c>
      <c r="D91" s="2" t="s">
        <v>397</v>
      </c>
      <c r="E91" s="2" t="s">
        <v>5</v>
      </c>
      <c r="F91" s="2">
        <v>36</v>
      </c>
      <c r="G91" s="1">
        <v>4483250</v>
      </c>
    </row>
    <row r="92" spans="1:7" x14ac:dyDescent="0.3">
      <c r="A92" s="2" t="s">
        <v>59</v>
      </c>
      <c r="B92" s="2" t="s">
        <v>3261</v>
      </c>
      <c r="C92" s="2" t="s">
        <v>396</v>
      </c>
      <c r="D92" s="2" t="s">
        <v>397</v>
      </c>
      <c r="E92" s="2" t="s">
        <v>5</v>
      </c>
      <c r="F92" s="2">
        <v>36</v>
      </c>
      <c r="G92" s="1">
        <v>206937</v>
      </c>
    </row>
    <row r="93" spans="1:7" x14ac:dyDescent="0.3">
      <c r="A93" s="2" t="s">
        <v>59</v>
      </c>
      <c r="B93" s="2" t="s">
        <v>3302</v>
      </c>
      <c r="C93" s="2" t="s">
        <v>849</v>
      </c>
      <c r="D93" s="2" t="s">
        <v>850</v>
      </c>
      <c r="E93" s="2" t="s">
        <v>17</v>
      </c>
      <c r="F93" s="2">
        <v>48</v>
      </c>
      <c r="G93" s="1">
        <v>5228111.1100000003</v>
      </c>
    </row>
    <row r="94" spans="1:7" x14ac:dyDescent="0.3">
      <c r="A94" s="2" t="s">
        <v>59</v>
      </c>
      <c r="B94" s="2" t="s">
        <v>3309</v>
      </c>
      <c r="C94" s="2" t="s">
        <v>602</v>
      </c>
      <c r="D94" s="2" t="s">
        <v>603</v>
      </c>
      <c r="E94" s="2" t="s">
        <v>6</v>
      </c>
      <c r="F94" s="2">
        <v>36</v>
      </c>
      <c r="G94" s="1">
        <v>113517</v>
      </c>
    </row>
    <row r="95" spans="1:7" x14ac:dyDescent="0.3">
      <c r="A95" s="2" t="s">
        <v>59</v>
      </c>
      <c r="B95" s="2" t="s">
        <v>3346</v>
      </c>
      <c r="C95" s="2" t="s">
        <v>82</v>
      </c>
      <c r="D95" s="2" t="s">
        <v>83</v>
      </c>
      <c r="E95" s="2" t="s">
        <v>7</v>
      </c>
      <c r="F95" s="2">
        <v>36</v>
      </c>
      <c r="G95" s="1">
        <v>18950</v>
      </c>
    </row>
    <row r="96" spans="1:7" x14ac:dyDescent="0.3">
      <c r="A96" s="2" t="s">
        <v>59</v>
      </c>
      <c r="B96" s="2" t="s">
        <v>3356</v>
      </c>
      <c r="C96" s="2" t="s">
        <v>1276</v>
      </c>
      <c r="D96" s="2" t="s">
        <v>1277</v>
      </c>
      <c r="E96" s="2" t="s">
        <v>2</v>
      </c>
      <c r="F96" s="2">
        <v>36</v>
      </c>
      <c r="G96" s="1">
        <v>98800</v>
      </c>
    </row>
    <row r="97" spans="1:7" x14ac:dyDescent="0.3">
      <c r="A97" s="2" t="s">
        <v>59</v>
      </c>
      <c r="B97" s="2" t="s">
        <v>3357</v>
      </c>
      <c r="C97" s="2" t="s">
        <v>1384</v>
      </c>
      <c r="D97" s="2" t="s">
        <v>1385</v>
      </c>
      <c r="E97" s="2" t="s">
        <v>16</v>
      </c>
      <c r="F97" s="2">
        <v>84</v>
      </c>
      <c r="G97" s="1">
        <v>107142</v>
      </c>
    </row>
    <row r="98" spans="1:7" x14ac:dyDescent="0.3">
      <c r="A98" s="2" t="s">
        <v>59</v>
      </c>
      <c r="B98" s="2" t="s">
        <v>3362</v>
      </c>
      <c r="C98" s="2" t="s">
        <v>420</v>
      </c>
      <c r="D98" s="2" t="s">
        <v>421</v>
      </c>
      <c r="E98" s="2" t="s">
        <v>1</v>
      </c>
      <c r="F98" s="2">
        <v>12</v>
      </c>
      <c r="G98" s="1">
        <v>49920</v>
      </c>
    </row>
    <row r="99" spans="1:7" x14ac:dyDescent="0.3">
      <c r="A99" s="2" t="s">
        <v>59</v>
      </c>
      <c r="B99" s="2" t="s">
        <v>3374</v>
      </c>
      <c r="C99" s="2" t="s">
        <v>303</v>
      </c>
      <c r="D99" s="2" t="s">
        <v>304</v>
      </c>
      <c r="E99" s="2" t="s">
        <v>5</v>
      </c>
      <c r="F99" s="2">
        <v>36</v>
      </c>
      <c r="G99" s="1">
        <v>68833</v>
      </c>
    </row>
    <row r="100" spans="1:7" x14ac:dyDescent="0.3">
      <c r="A100" s="2" t="s">
        <v>59</v>
      </c>
      <c r="B100" s="2" t="s">
        <v>3378</v>
      </c>
      <c r="C100" s="2" t="s">
        <v>1395</v>
      </c>
      <c r="D100" s="2" t="s">
        <v>1396</v>
      </c>
      <c r="E100" s="2" t="s">
        <v>13</v>
      </c>
      <c r="F100" s="2">
        <v>60</v>
      </c>
      <c r="G100" s="1">
        <v>169170.99</v>
      </c>
    </row>
    <row r="101" spans="1:7" x14ac:dyDescent="0.3">
      <c r="A101" s="2" t="s">
        <v>59</v>
      </c>
      <c r="B101" s="2" t="s">
        <v>3381</v>
      </c>
      <c r="C101" s="2" t="s">
        <v>1397</v>
      </c>
      <c r="D101" s="2" t="s">
        <v>1398</v>
      </c>
      <c r="E101" s="2" t="s">
        <v>3</v>
      </c>
      <c r="F101" s="2">
        <v>36</v>
      </c>
      <c r="G101" s="1">
        <v>2274319.83</v>
      </c>
    </row>
    <row r="102" spans="1:7" x14ac:dyDescent="0.3">
      <c r="A102" s="2" t="s">
        <v>59</v>
      </c>
      <c r="B102" s="2" t="s">
        <v>3458</v>
      </c>
      <c r="C102" s="2" t="s">
        <v>192</v>
      </c>
      <c r="D102" s="2" t="s">
        <v>193</v>
      </c>
      <c r="E102" s="2" t="s">
        <v>8</v>
      </c>
      <c r="F102" s="2">
        <v>60</v>
      </c>
      <c r="G102" s="1">
        <v>3555510</v>
      </c>
    </row>
    <row r="103" spans="1:7" x14ac:dyDescent="0.3">
      <c r="A103" s="2" t="s">
        <v>59</v>
      </c>
      <c r="B103" s="2" t="s">
        <v>3495</v>
      </c>
      <c r="C103" s="2" t="s">
        <v>82</v>
      </c>
      <c r="D103" s="2" t="s">
        <v>83</v>
      </c>
      <c r="E103" s="2" t="s">
        <v>7</v>
      </c>
      <c r="F103" s="2">
        <v>36</v>
      </c>
      <c r="G103" s="1">
        <v>494112</v>
      </c>
    </row>
    <row r="104" spans="1:7" x14ac:dyDescent="0.3">
      <c r="A104" s="2" t="s">
        <v>59</v>
      </c>
      <c r="B104" s="2" t="s">
        <v>3496</v>
      </c>
      <c r="C104" s="2" t="s">
        <v>82</v>
      </c>
      <c r="D104" s="2" t="s">
        <v>83</v>
      </c>
      <c r="E104" s="2" t="s">
        <v>1</v>
      </c>
      <c r="F104" s="2">
        <v>60</v>
      </c>
      <c r="G104" s="1">
        <v>676956.8</v>
      </c>
    </row>
    <row r="105" spans="1:7" x14ac:dyDescent="0.3">
      <c r="A105" s="2" t="s">
        <v>59</v>
      </c>
      <c r="B105" s="2" t="s">
        <v>3499</v>
      </c>
      <c r="C105" s="2" t="s">
        <v>1064</v>
      </c>
      <c r="D105" s="2" t="s">
        <v>1065</v>
      </c>
      <c r="E105" s="2" t="s">
        <v>8</v>
      </c>
      <c r="F105" s="2">
        <v>48</v>
      </c>
      <c r="G105" s="1">
        <v>2065000</v>
      </c>
    </row>
    <row r="106" spans="1:7" x14ac:dyDescent="0.3">
      <c r="A106" s="2" t="s">
        <v>59</v>
      </c>
      <c r="B106" s="2" t="s">
        <v>3506</v>
      </c>
      <c r="C106" s="2" t="s">
        <v>1094</v>
      </c>
      <c r="D106" s="2" t="s">
        <v>1095</v>
      </c>
      <c r="E106" s="2" t="s">
        <v>2</v>
      </c>
      <c r="F106" s="2">
        <v>72</v>
      </c>
      <c r="G106" s="1">
        <v>1150985.99</v>
      </c>
    </row>
    <row r="107" spans="1:7" x14ac:dyDescent="0.3">
      <c r="A107" s="2" t="s">
        <v>59</v>
      </c>
      <c r="B107" s="2" t="s">
        <v>3510</v>
      </c>
      <c r="C107" s="2" t="s">
        <v>420</v>
      </c>
      <c r="D107" s="2" t="s">
        <v>421</v>
      </c>
      <c r="E107" s="2" t="s">
        <v>3</v>
      </c>
      <c r="F107" s="2">
        <v>36</v>
      </c>
      <c r="G107" s="1">
        <v>389800</v>
      </c>
    </row>
    <row r="108" spans="1:7" x14ac:dyDescent="0.3">
      <c r="A108" s="2" t="s">
        <v>59</v>
      </c>
      <c r="B108" s="2" t="s">
        <v>3513</v>
      </c>
      <c r="C108" s="2" t="s">
        <v>82</v>
      </c>
      <c r="D108" s="2" t="s">
        <v>83</v>
      </c>
      <c r="E108" s="2" t="s">
        <v>4</v>
      </c>
      <c r="F108" s="2">
        <v>60</v>
      </c>
      <c r="G108" s="1">
        <v>120960</v>
      </c>
    </row>
    <row r="109" spans="1:7" x14ac:dyDescent="0.3">
      <c r="A109" s="2" t="s">
        <v>59</v>
      </c>
      <c r="B109" s="2" t="s">
        <v>3516</v>
      </c>
      <c r="C109" s="2" t="s">
        <v>328</v>
      </c>
      <c r="D109" s="2" t="s">
        <v>329</v>
      </c>
      <c r="E109" s="2" t="s">
        <v>5</v>
      </c>
      <c r="F109" s="2">
        <v>60</v>
      </c>
      <c r="G109" s="1">
        <v>2037037.04</v>
      </c>
    </row>
    <row r="110" spans="1:7" x14ac:dyDescent="0.3">
      <c r="A110" s="2" t="s">
        <v>59</v>
      </c>
      <c r="B110" s="2" t="s">
        <v>3520</v>
      </c>
      <c r="C110" s="2" t="s">
        <v>82</v>
      </c>
      <c r="D110" s="2" t="s">
        <v>83</v>
      </c>
      <c r="E110" s="2" t="s">
        <v>11</v>
      </c>
      <c r="F110" s="2">
        <v>36</v>
      </c>
      <c r="G110" s="1">
        <v>20000</v>
      </c>
    </row>
    <row r="111" spans="1:7" x14ac:dyDescent="0.3">
      <c r="A111" s="2" t="s">
        <v>59</v>
      </c>
      <c r="B111" s="2" t="s">
        <v>3521</v>
      </c>
      <c r="C111" s="2" t="s">
        <v>211</v>
      </c>
      <c r="D111" s="2" t="s">
        <v>212</v>
      </c>
      <c r="E111" s="2" t="s">
        <v>2</v>
      </c>
      <c r="F111" s="2">
        <v>36</v>
      </c>
      <c r="G111" s="1">
        <v>110000</v>
      </c>
    </row>
    <row r="112" spans="1:7" x14ac:dyDescent="0.3">
      <c r="A112" s="2" t="s">
        <v>59</v>
      </c>
      <c r="B112" s="2" t="s">
        <v>3522</v>
      </c>
      <c r="C112" s="2" t="s">
        <v>1451</v>
      </c>
      <c r="D112" s="2" t="s">
        <v>1452</v>
      </c>
      <c r="E112" s="2" t="s">
        <v>10</v>
      </c>
      <c r="F112" s="2">
        <v>36</v>
      </c>
      <c r="G112" s="1">
        <v>7227</v>
      </c>
    </row>
    <row r="113" spans="1:7" x14ac:dyDescent="0.3">
      <c r="A113" s="2" t="s">
        <v>59</v>
      </c>
      <c r="B113" s="2" t="s">
        <v>3528</v>
      </c>
      <c r="C113" s="2" t="s">
        <v>736</v>
      </c>
      <c r="D113" s="2" t="s">
        <v>737</v>
      </c>
      <c r="E113" s="2" t="s">
        <v>3</v>
      </c>
      <c r="F113" s="2">
        <v>60</v>
      </c>
      <c r="G113" s="1">
        <v>41902.21</v>
      </c>
    </row>
    <row r="114" spans="1:7" x14ac:dyDescent="0.3">
      <c r="A114" s="2" t="s">
        <v>59</v>
      </c>
      <c r="B114" s="2" t="s">
        <v>3543</v>
      </c>
      <c r="C114" s="2" t="s">
        <v>443</v>
      </c>
      <c r="D114" s="2" t="s">
        <v>444</v>
      </c>
      <c r="E114" s="2" t="s">
        <v>8</v>
      </c>
      <c r="F114" s="2">
        <v>36</v>
      </c>
      <c r="G114" s="1">
        <v>26376.43</v>
      </c>
    </row>
    <row r="115" spans="1:7" x14ac:dyDescent="0.3">
      <c r="A115" s="2" t="s">
        <v>59</v>
      </c>
      <c r="B115" s="2" t="s">
        <v>3554</v>
      </c>
      <c r="C115" s="2" t="s">
        <v>443</v>
      </c>
      <c r="D115" s="2" t="s">
        <v>444</v>
      </c>
      <c r="E115" s="2" t="s">
        <v>3</v>
      </c>
      <c r="F115" s="2">
        <v>60</v>
      </c>
      <c r="G115" s="1">
        <v>74940</v>
      </c>
    </row>
    <row r="116" spans="1:7" x14ac:dyDescent="0.3">
      <c r="A116" s="2" t="s">
        <v>59</v>
      </c>
      <c r="B116" s="2" t="s">
        <v>3560</v>
      </c>
      <c r="C116" s="2" t="s">
        <v>443</v>
      </c>
      <c r="D116" s="2" t="s">
        <v>444</v>
      </c>
      <c r="E116" s="2" t="s">
        <v>3</v>
      </c>
      <c r="F116" s="2">
        <v>60</v>
      </c>
      <c r="G116" s="1">
        <v>16542.5</v>
      </c>
    </row>
    <row r="117" spans="1:7" x14ac:dyDescent="0.3">
      <c r="A117" s="2" t="s">
        <v>59</v>
      </c>
      <c r="B117" s="2" t="s">
        <v>3561</v>
      </c>
      <c r="C117" s="2" t="s">
        <v>443</v>
      </c>
      <c r="D117" s="2" t="s">
        <v>444</v>
      </c>
      <c r="E117" s="2" t="s">
        <v>3</v>
      </c>
      <c r="F117" s="2">
        <v>60</v>
      </c>
      <c r="G117" s="1">
        <v>19350</v>
      </c>
    </row>
    <row r="118" spans="1:7" x14ac:dyDescent="0.3">
      <c r="A118" s="2" t="s">
        <v>59</v>
      </c>
      <c r="B118" s="2" t="s">
        <v>3563</v>
      </c>
      <c r="C118" s="2" t="s">
        <v>443</v>
      </c>
      <c r="D118" s="2" t="s">
        <v>444</v>
      </c>
      <c r="E118" s="2" t="s">
        <v>9</v>
      </c>
      <c r="F118" s="2">
        <v>36</v>
      </c>
      <c r="G118" s="1">
        <v>117886</v>
      </c>
    </row>
    <row r="119" spans="1:7" x14ac:dyDescent="0.3">
      <c r="A119" s="2" t="s">
        <v>59</v>
      </c>
      <c r="B119" s="2" t="s">
        <v>3564</v>
      </c>
      <c r="C119" s="2" t="s">
        <v>443</v>
      </c>
      <c r="D119" s="2" t="s">
        <v>444</v>
      </c>
      <c r="E119" s="2" t="s">
        <v>3</v>
      </c>
      <c r="F119" s="2">
        <v>60</v>
      </c>
      <c r="G119" s="1">
        <v>234345.44</v>
      </c>
    </row>
    <row r="120" spans="1:7" x14ac:dyDescent="0.3">
      <c r="A120" s="2" t="s">
        <v>59</v>
      </c>
      <c r="B120" s="2" t="s">
        <v>3565</v>
      </c>
      <c r="C120" s="2" t="s">
        <v>443</v>
      </c>
      <c r="D120" s="2" t="s">
        <v>444</v>
      </c>
      <c r="E120" s="2" t="s">
        <v>3</v>
      </c>
      <c r="F120" s="2">
        <v>60</v>
      </c>
      <c r="G120" s="1">
        <v>127910</v>
      </c>
    </row>
    <row r="121" spans="1:7" x14ac:dyDescent="0.3">
      <c r="A121" s="2" t="s">
        <v>59</v>
      </c>
      <c r="B121" s="2" t="s">
        <v>3568</v>
      </c>
      <c r="C121" s="2" t="s">
        <v>443</v>
      </c>
      <c r="D121" s="2" t="s">
        <v>444</v>
      </c>
      <c r="E121" s="2" t="s">
        <v>3</v>
      </c>
      <c r="F121" s="2">
        <v>60</v>
      </c>
      <c r="G121" s="1">
        <v>95541.7</v>
      </c>
    </row>
    <row r="122" spans="1:7" x14ac:dyDescent="0.3">
      <c r="A122" s="2" t="s">
        <v>59</v>
      </c>
      <c r="B122" s="2" t="s">
        <v>3571</v>
      </c>
      <c r="C122" s="2" t="s">
        <v>443</v>
      </c>
      <c r="D122" s="2" t="s">
        <v>444</v>
      </c>
      <c r="E122" s="2" t="s">
        <v>3</v>
      </c>
      <c r="F122" s="2">
        <v>60</v>
      </c>
      <c r="G122" s="1">
        <v>11010</v>
      </c>
    </row>
    <row r="123" spans="1:7" x14ac:dyDescent="0.3">
      <c r="A123" s="2" t="s">
        <v>59</v>
      </c>
      <c r="B123" s="2" t="s">
        <v>3573</v>
      </c>
      <c r="C123" s="2" t="s">
        <v>443</v>
      </c>
      <c r="D123" s="2" t="s">
        <v>444</v>
      </c>
      <c r="E123" s="2" t="s">
        <v>8</v>
      </c>
      <c r="F123" s="2">
        <v>36</v>
      </c>
      <c r="G123" s="1">
        <v>24800</v>
      </c>
    </row>
    <row r="124" spans="1:7" x14ac:dyDescent="0.3">
      <c r="A124" s="2" t="s">
        <v>59</v>
      </c>
      <c r="B124" s="2" t="s">
        <v>3574</v>
      </c>
      <c r="C124" s="2" t="s">
        <v>443</v>
      </c>
      <c r="D124" s="2" t="s">
        <v>444</v>
      </c>
      <c r="E124" s="2" t="s">
        <v>3</v>
      </c>
      <c r="F124" s="2">
        <v>60</v>
      </c>
      <c r="G124" s="1">
        <v>99360</v>
      </c>
    </row>
    <row r="125" spans="1:7" x14ac:dyDescent="0.3">
      <c r="A125" s="2" t="s">
        <v>59</v>
      </c>
      <c r="B125" s="2" t="s">
        <v>3592</v>
      </c>
      <c r="C125" s="2" t="s">
        <v>443</v>
      </c>
      <c r="D125" s="2" t="s">
        <v>444</v>
      </c>
      <c r="E125" s="2" t="s">
        <v>3</v>
      </c>
      <c r="F125" s="2">
        <v>60</v>
      </c>
      <c r="G125" s="1">
        <v>20825</v>
      </c>
    </row>
    <row r="126" spans="1:7" x14ac:dyDescent="0.3">
      <c r="A126" s="2" t="s">
        <v>59</v>
      </c>
      <c r="B126" s="2" t="s">
        <v>3593</v>
      </c>
      <c r="C126" s="2" t="s">
        <v>443</v>
      </c>
      <c r="D126" s="2" t="s">
        <v>444</v>
      </c>
      <c r="E126" s="2" t="s">
        <v>5</v>
      </c>
      <c r="F126" s="2">
        <v>36</v>
      </c>
      <c r="G126" s="1">
        <v>10262.700000000001</v>
      </c>
    </row>
    <row r="127" spans="1:7" x14ac:dyDescent="0.3">
      <c r="A127" s="2" t="s">
        <v>59</v>
      </c>
      <c r="B127" s="2" t="s">
        <v>3641</v>
      </c>
      <c r="C127" s="2" t="s">
        <v>53</v>
      </c>
      <c r="D127" s="2" t="s">
        <v>54</v>
      </c>
      <c r="E127" s="2" t="s">
        <v>7</v>
      </c>
      <c r="F127" s="2">
        <v>36</v>
      </c>
      <c r="G127" s="1">
        <v>6400</v>
      </c>
    </row>
    <row r="128" spans="1:7" x14ac:dyDescent="0.3">
      <c r="A128" s="2" t="s">
        <v>59</v>
      </c>
      <c r="B128" s="2" t="s">
        <v>3642</v>
      </c>
      <c r="C128" s="2" t="s">
        <v>1531</v>
      </c>
      <c r="D128" s="2" t="s">
        <v>1532</v>
      </c>
      <c r="E128" s="2" t="s">
        <v>6</v>
      </c>
      <c r="F128" s="2">
        <v>12</v>
      </c>
      <c r="G128" s="1">
        <v>145454.54999999999</v>
      </c>
    </row>
    <row r="129" spans="1:7" x14ac:dyDescent="0.3">
      <c r="A129" s="2" t="s">
        <v>59</v>
      </c>
      <c r="B129" s="2" t="s">
        <v>3649</v>
      </c>
      <c r="C129" s="2" t="s">
        <v>841</v>
      </c>
      <c r="D129" s="2" t="s">
        <v>842</v>
      </c>
      <c r="E129" s="2" t="s">
        <v>5</v>
      </c>
      <c r="F129" s="2">
        <v>24</v>
      </c>
      <c r="G129" s="1">
        <v>22475</v>
      </c>
    </row>
    <row r="130" spans="1:7" x14ac:dyDescent="0.3">
      <c r="A130" s="2" t="s">
        <v>59</v>
      </c>
      <c r="B130" s="2" t="s">
        <v>3650</v>
      </c>
      <c r="C130" s="2" t="s">
        <v>602</v>
      </c>
      <c r="D130" s="2" t="s">
        <v>603</v>
      </c>
      <c r="E130" s="2" t="s">
        <v>5</v>
      </c>
      <c r="F130" s="2">
        <v>24</v>
      </c>
      <c r="G130" s="1">
        <v>30600</v>
      </c>
    </row>
    <row r="131" spans="1:7" x14ac:dyDescent="0.3">
      <c r="A131" s="2" t="s">
        <v>59</v>
      </c>
      <c r="B131" s="2" t="s">
        <v>3651</v>
      </c>
      <c r="C131" s="2" t="s">
        <v>602</v>
      </c>
      <c r="D131" s="2" t="s">
        <v>603</v>
      </c>
      <c r="E131" s="2" t="s">
        <v>5</v>
      </c>
      <c r="F131" s="2">
        <v>24</v>
      </c>
      <c r="G131" s="1">
        <v>28000</v>
      </c>
    </row>
    <row r="132" spans="1:7" x14ac:dyDescent="0.3">
      <c r="A132" s="2" t="s">
        <v>59</v>
      </c>
      <c r="B132" s="2" t="s">
        <v>3652</v>
      </c>
      <c r="C132" s="2" t="s">
        <v>602</v>
      </c>
      <c r="D132" s="2" t="s">
        <v>603</v>
      </c>
      <c r="E132" s="2" t="s">
        <v>5</v>
      </c>
      <c r="F132" s="2">
        <v>24</v>
      </c>
      <c r="G132" s="1">
        <v>52500</v>
      </c>
    </row>
    <row r="133" spans="1:7" x14ac:dyDescent="0.3">
      <c r="A133" s="2" t="s">
        <v>59</v>
      </c>
      <c r="B133" s="2" t="s">
        <v>3653</v>
      </c>
      <c r="C133" s="2" t="s">
        <v>602</v>
      </c>
      <c r="D133" s="2" t="s">
        <v>603</v>
      </c>
      <c r="E133" s="2" t="s">
        <v>5</v>
      </c>
      <c r="F133" s="2">
        <v>24</v>
      </c>
      <c r="G133" s="1">
        <v>16995</v>
      </c>
    </row>
    <row r="134" spans="1:7" x14ac:dyDescent="0.3">
      <c r="A134" s="2" t="s">
        <v>59</v>
      </c>
      <c r="B134" s="2" t="s">
        <v>3654</v>
      </c>
      <c r="C134" s="2" t="s">
        <v>602</v>
      </c>
      <c r="D134" s="2" t="s">
        <v>603</v>
      </c>
      <c r="E134" s="2" t="s">
        <v>5</v>
      </c>
      <c r="F134" s="2">
        <v>24</v>
      </c>
      <c r="G134" s="1">
        <v>78000</v>
      </c>
    </row>
    <row r="135" spans="1:7" x14ac:dyDescent="0.3">
      <c r="A135" s="2" t="s">
        <v>59</v>
      </c>
      <c r="B135" s="2" t="s">
        <v>3655</v>
      </c>
      <c r="C135" s="2" t="s">
        <v>602</v>
      </c>
      <c r="D135" s="2" t="s">
        <v>603</v>
      </c>
      <c r="E135" s="2" t="s">
        <v>5</v>
      </c>
      <c r="F135" s="2">
        <v>24</v>
      </c>
      <c r="G135" s="1">
        <v>32970</v>
      </c>
    </row>
    <row r="136" spans="1:7" x14ac:dyDescent="0.3">
      <c r="A136" s="2" t="s">
        <v>59</v>
      </c>
      <c r="B136" s="2" t="s">
        <v>3656</v>
      </c>
      <c r="C136" s="2" t="s">
        <v>950</v>
      </c>
      <c r="D136" s="2" t="s">
        <v>951</v>
      </c>
      <c r="E136" s="2" t="s">
        <v>5</v>
      </c>
      <c r="F136" s="2">
        <v>24</v>
      </c>
      <c r="G136" s="1">
        <v>25140</v>
      </c>
    </row>
    <row r="137" spans="1:7" x14ac:dyDescent="0.3">
      <c r="A137" s="2" t="s">
        <v>59</v>
      </c>
      <c r="B137" s="2" t="s">
        <v>3658</v>
      </c>
      <c r="C137" s="2" t="s">
        <v>950</v>
      </c>
      <c r="D137" s="2" t="s">
        <v>951</v>
      </c>
      <c r="E137" s="2" t="s">
        <v>5</v>
      </c>
      <c r="F137" s="2">
        <v>24</v>
      </c>
      <c r="G137" s="1">
        <v>23670</v>
      </c>
    </row>
    <row r="138" spans="1:7" x14ac:dyDescent="0.3">
      <c r="A138" s="2" t="s">
        <v>59</v>
      </c>
      <c r="B138" s="2" t="s">
        <v>3667</v>
      </c>
      <c r="C138" s="2" t="s">
        <v>53</v>
      </c>
      <c r="D138" s="2" t="s">
        <v>54</v>
      </c>
      <c r="E138" s="2" t="s">
        <v>4</v>
      </c>
      <c r="F138" s="2">
        <v>36</v>
      </c>
      <c r="G138" s="1">
        <v>335748.33</v>
      </c>
    </row>
    <row r="139" spans="1:7" x14ac:dyDescent="0.3">
      <c r="A139" s="2" t="s">
        <v>59</v>
      </c>
      <c r="B139" s="2" t="s">
        <v>3674</v>
      </c>
      <c r="C139" s="2" t="s">
        <v>53</v>
      </c>
      <c r="D139" s="2" t="s">
        <v>54</v>
      </c>
      <c r="E139" s="2" t="s">
        <v>4</v>
      </c>
      <c r="F139" s="2">
        <v>48</v>
      </c>
      <c r="G139" s="1">
        <v>7080</v>
      </c>
    </row>
    <row r="140" spans="1:7" x14ac:dyDescent="0.3">
      <c r="A140" s="2" t="s">
        <v>59</v>
      </c>
      <c r="B140" s="2" t="s">
        <v>3678</v>
      </c>
      <c r="C140" s="2" t="s">
        <v>736</v>
      </c>
      <c r="D140" s="2" t="s">
        <v>737</v>
      </c>
      <c r="E140" s="2" t="s">
        <v>3</v>
      </c>
      <c r="F140" s="2">
        <v>60</v>
      </c>
      <c r="G140" s="1">
        <v>23410.799999999999</v>
      </c>
    </row>
    <row r="141" spans="1:7" x14ac:dyDescent="0.3">
      <c r="A141" s="2" t="s">
        <v>59</v>
      </c>
      <c r="B141" s="2" t="s">
        <v>3687</v>
      </c>
      <c r="C141" s="2" t="s">
        <v>53</v>
      </c>
      <c r="D141" s="2" t="s">
        <v>54</v>
      </c>
      <c r="E141" s="2" t="s">
        <v>2</v>
      </c>
      <c r="F141" s="2">
        <v>36</v>
      </c>
      <c r="G141" s="1">
        <v>20000</v>
      </c>
    </row>
    <row r="142" spans="1:7" x14ac:dyDescent="0.3">
      <c r="A142" s="2" t="s">
        <v>59</v>
      </c>
      <c r="B142" s="2" t="s">
        <v>3695</v>
      </c>
      <c r="C142" s="2" t="s">
        <v>618</v>
      </c>
      <c r="D142" s="2" t="s">
        <v>619</v>
      </c>
      <c r="E142" s="2" t="s">
        <v>1</v>
      </c>
      <c r="F142" s="2">
        <v>36</v>
      </c>
      <c r="G142" s="1">
        <v>150000</v>
      </c>
    </row>
    <row r="143" spans="1:7" x14ac:dyDescent="0.3">
      <c r="A143" s="2" t="s">
        <v>103</v>
      </c>
      <c r="B143" s="2" t="s">
        <v>2385</v>
      </c>
      <c r="C143" s="2" t="s">
        <v>53</v>
      </c>
      <c r="D143" s="2" t="s">
        <v>54</v>
      </c>
      <c r="E143" s="2" t="s">
        <v>24</v>
      </c>
      <c r="F143" s="2">
        <v>36</v>
      </c>
      <c r="G143" s="1">
        <v>40000</v>
      </c>
    </row>
    <row r="144" spans="1:7" x14ac:dyDescent="0.3">
      <c r="A144" s="2" t="s">
        <v>103</v>
      </c>
      <c r="B144" s="2" t="s">
        <v>2468</v>
      </c>
      <c r="C144" s="2" t="s">
        <v>441</v>
      </c>
      <c r="D144" s="2" t="s">
        <v>442</v>
      </c>
      <c r="E144" s="2" t="s">
        <v>24</v>
      </c>
      <c r="F144" s="2">
        <v>36</v>
      </c>
      <c r="G144" s="1">
        <v>24000</v>
      </c>
    </row>
    <row r="145" spans="1:7" x14ac:dyDescent="0.3">
      <c r="A145" s="2" t="s">
        <v>103</v>
      </c>
      <c r="B145" s="2" t="s">
        <v>3044</v>
      </c>
      <c r="C145" s="2" t="s">
        <v>53</v>
      </c>
      <c r="D145" s="2" t="s">
        <v>54</v>
      </c>
      <c r="E145" s="2" t="s">
        <v>13</v>
      </c>
      <c r="F145" s="2">
        <v>36</v>
      </c>
      <c r="G145" s="1">
        <v>10000</v>
      </c>
    </row>
    <row r="146" spans="1:7" x14ac:dyDescent="0.3">
      <c r="A146" s="2" t="s">
        <v>103</v>
      </c>
      <c r="B146" s="2" t="s">
        <v>3137</v>
      </c>
      <c r="C146" s="2" t="s">
        <v>53</v>
      </c>
      <c r="D146" s="2" t="s">
        <v>54</v>
      </c>
      <c r="E146" s="2" t="s">
        <v>589</v>
      </c>
      <c r="F146" s="2">
        <v>36</v>
      </c>
      <c r="G146" s="1">
        <v>107000</v>
      </c>
    </row>
    <row r="147" spans="1:7" x14ac:dyDescent="0.3">
      <c r="A147" s="2" t="s">
        <v>103</v>
      </c>
      <c r="B147" s="2" t="s">
        <v>3184</v>
      </c>
      <c r="C147" s="2" t="s">
        <v>441</v>
      </c>
      <c r="D147" s="2" t="s">
        <v>442</v>
      </c>
      <c r="E147" s="2" t="s">
        <v>24</v>
      </c>
      <c r="F147" s="2">
        <v>36</v>
      </c>
      <c r="G147" s="1">
        <v>38000</v>
      </c>
    </row>
    <row r="148" spans="1:7" x14ac:dyDescent="0.3">
      <c r="A148" s="2" t="s">
        <v>103</v>
      </c>
      <c r="B148" s="2" t="s">
        <v>3317</v>
      </c>
      <c r="C148" s="2" t="s">
        <v>1355</v>
      </c>
      <c r="D148" s="2" t="s">
        <v>1356</v>
      </c>
      <c r="E148" s="2" t="s">
        <v>24</v>
      </c>
      <c r="F148" s="2">
        <v>60</v>
      </c>
      <c r="G148" s="1">
        <v>502000</v>
      </c>
    </row>
    <row r="149" spans="1:7" x14ac:dyDescent="0.3">
      <c r="A149" s="2" t="s">
        <v>103</v>
      </c>
      <c r="B149" s="2" t="s">
        <v>3331</v>
      </c>
      <c r="C149" s="2" t="s">
        <v>441</v>
      </c>
      <c r="D149" s="2" t="s">
        <v>442</v>
      </c>
      <c r="E149" s="2" t="s">
        <v>19</v>
      </c>
      <c r="F149" s="2">
        <v>36</v>
      </c>
      <c r="G149" s="1">
        <v>20000</v>
      </c>
    </row>
    <row r="150" spans="1:7" x14ac:dyDescent="0.3">
      <c r="A150" s="2" t="s">
        <v>103</v>
      </c>
      <c r="B150" s="2" t="s">
        <v>3484</v>
      </c>
      <c r="C150" s="2" t="s">
        <v>211</v>
      </c>
      <c r="D150" s="2" t="s">
        <v>212</v>
      </c>
      <c r="E150" s="2" t="s">
        <v>584</v>
      </c>
      <c r="F150" s="2">
        <v>36</v>
      </c>
      <c r="G150" s="1">
        <v>708000</v>
      </c>
    </row>
    <row r="151" spans="1:7" x14ac:dyDescent="0.3">
      <c r="A151" s="2" t="s">
        <v>103</v>
      </c>
      <c r="B151" s="2" t="s">
        <v>3534</v>
      </c>
      <c r="C151" s="2" t="s">
        <v>53</v>
      </c>
      <c r="D151" s="2" t="s">
        <v>54</v>
      </c>
      <c r="E151" s="2" t="s">
        <v>210</v>
      </c>
      <c r="F151" s="2">
        <v>24</v>
      </c>
      <c r="G151" s="1">
        <v>30000</v>
      </c>
    </row>
    <row r="152" spans="1:7" x14ac:dyDescent="0.3">
      <c r="A152" s="2" t="s">
        <v>113</v>
      </c>
      <c r="B152" s="2" t="s">
        <v>3437</v>
      </c>
      <c r="C152" s="2" t="s">
        <v>1419</v>
      </c>
      <c r="D152" s="2" t="s">
        <v>1420</v>
      </c>
      <c r="E152" s="2" t="s">
        <v>24</v>
      </c>
      <c r="F152" s="2">
        <v>36</v>
      </c>
      <c r="G152" s="1">
        <v>40000</v>
      </c>
    </row>
    <row r="153" spans="1:7" x14ac:dyDescent="0.3">
      <c r="A153" s="2" t="s">
        <v>113</v>
      </c>
      <c r="B153" s="2" t="s">
        <v>3452</v>
      </c>
      <c r="C153" s="2" t="s">
        <v>1423</v>
      </c>
      <c r="D153" s="2" t="s">
        <v>1424</v>
      </c>
      <c r="E153" s="2" t="s">
        <v>24</v>
      </c>
      <c r="F153" s="2">
        <v>48</v>
      </c>
      <c r="G153" s="1">
        <v>15000</v>
      </c>
    </row>
    <row r="154" spans="1:7" x14ac:dyDescent="0.3">
      <c r="A154" s="2" t="s">
        <v>81</v>
      </c>
      <c r="B154" s="2" t="s">
        <v>2456</v>
      </c>
      <c r="C154" s="2" t="s">
        <v>424</v>
      </c>
      <c r="D154" s="2" t="s">
        <v>425</v>
      </c>
      <c r="E154" s="2" t="s">
        <v>24</v>
      </c>
      <c r="F154" s="2">
        <v>36</v>
      </c>
      <c r="G154" s="1">
        <v>11000</v>
      </c>
    </row>
    <row r="155" spans="1:7" x14ac:dyDescent="0.3">
      <c r="A155" s="2" t="s">
        <v>108</v>
      </c>
      <c r="B155" s="2" t="s">
        <v>3390</v>
      </c>
      <c r="C155" s="2" t="s">
        <v>1397</v>
      </c>
      <c r="D155" s="2" t="s">
        <v>1398</v>
      </c>
      <c r="E155" s="2" t="s">
        <v>24</v>
      </c>
      <c r="F155" s="2">
        <v>36</v>
      </c>
      <c r="G155" s="1">
        <v>85170</v>
      </c>
    </row>
    <row r="156" spans="1:7" x14ac:dyDescent="0.3">
      <c r="A156" s="2" t="s">
        <v>75</v>
      </c>
      <c r="B156" s="2" t="s">
        <v>2329</v>
      </c>
      <c r="C156" s="2" t="s">
        <v>242</v>
      </c>
      <c r="D156" s="2" t="s">
        <v>243</v>
      </c>
      <c r="E156" s="2" t="s">
        <v>13</v>
      </c>
      <c r="F156" s="2">
        <v>36</v>
      </c>
      <c r="G156" s="1">
        <v>47721.35</v>
      </c>
    </row>
    <row r="157" spans="1:7" x14ac:dyDescent="0.3">
      <c r="A157" s="2" t="s">
        <v>75</v>
      </c>
      <c r="B157" s="2" t="s">
        <v>2407</v>
      </c>
      <c r="C157" s="2" t="s">
        <v>381</v>
      </c>
      <c r="D157" s="2" t="s">
        <v>382</v>
      </c>
      <c r="E157" s="2" t="s">
        <v>23</v>
      </c>
      <c r="F157" s="2">
        <v>36</v>
      </c>
      <c r="G157" s="1">
        <v>10000</v>
      </c>
    </row>
    <row r="158" spans="1:7" x14ac:dyDescent="0.3">
      <c r="A158" s="2" t="s">
        <v>75</v>
      </c>
      <c r="B158" s="2" t="s">
        <v>2416</v>
      </c>
      <c r="C158" s="2" t="s">
        <v>390</v>
      </c>
      <c r="D158" s="2" t="s">
        <v>391</v>
      </c>
      <c r="E158" s="2" t="s">
        <v>24</v>
      </c>
      <c r="F158" s="2">
        <v>24</v>
      </c>
      <c r="G158" s="1">
        <v>41000</v>
      </c>
    </row>
    <row r="159" spans="1:7" x14ac:dyDescent="0.3">
      <c r="A159" s="2" t="s">
        <v>75</v>
      </c>
      <c r="B159" s="2" t="s">
        <v>3037</v>
      </c>
      <c r="C159" s="2" t="s">
        <v>696</v>
      </c>
      <c r="D159" s="2" t="s">
        <v>697</v>
      </c>
      <c r="E159" s="2" t="s">
        <v>210</v>
      </c>
      <c r="F159" s="2">
        <v>24</v>
      </c>
      <c r="G159" s="1">
        <v>36455</v>
      </c>
    </row>
    <row r="160" spans="1:7" x14ac:dyDescent="0.3">
      <c r="A160" s="2" t="s">
        <v>84</v>
      </c>
      <c r="B160" s="2" t="s">
        <v>2530</v>
      </c>
      <c r="C160" s="2" t="s">
        <v>332</v>
      </c>
      <c r="D160" s="2" t="s">
        <v>333</v>
      </c>
      <c r="E160" s="2" t="s">
        <v>24</v>
      </c>
      <c r="F160" s="2">
        <v>60</v>
      </c>
      <c r="G160" s="1">
        <v>33000</v>
      </c>
    </row>
    <row r="161" spans="1:7" x14ac:dyDescent="0.3">
      <c r="A161" s="2" t="s">
        <v>84</v>
      </c>
      <c r="B161" s="2" t="s">
        <v>2678</v>
      </c>
      <c r="C161" s="2" t="s">
        <v>53</v>
      </c>
      <c r="D161" s="2" t="s">
        <v>54</v>
      </c>
      <c r="E161" s="2" t="s">
        <v>13</v>
      </c>
      <c r="F161" s="2">
        <v>36</v>
      </c>
      <c r="G161" s="1">
        <v>96398</v>
      </c>
    </row>
    <row r="162" spans="1:7" x14ac:dyDescent="0.3">
      <c r="A162" s="2" t="s">
        <v>84</v>
      </c>
      <c r="B162" s="2" t="s">
        <v>2725</v>
      </c>
      <c r="C162" s="2" t="s">
        <v>803</v>
      </c>
      <c r="D162" s="2" t="s">
        <v>804</v>
      </c>
      <c r="E162" s="2" t="s">
        <v>13</v>
      </c>
      <c r="F162" s="2">
        <v>36</v>
      </c>
      <c r="G162" s="1">
        <v>136000</v>
      </c>
    </row>
    <row r="163" spans="1:7" x14ac:dyDescent="0.3">
      <c r="A163" s="2" t="s">
        <v>84</v>
      </c>
      <c r="B163" s="2" t="s">
        <v>2918</v>
      </c>
      <c r="C163" s="2" t="s">
        <v>443</v>
      </c>
      <c r="D163" s="2" t="s">
        <v>444</v>
      </c>
      <c r="E163" s="2" t="s">
        <v>24</v>
      </c>
      <c r="F163" s="2">
        <v>60</v>
      </c>
      <c r="G163" s="1">
        <v>98000</v>
      </c>
    </row>
    <row r="164" spans="1:7" x14ac:dyDescent="0.3">
      <c r="A164" s="2" t="s">
        <v>84</v>
      </c>
      <c r="B164" s="2" t="s">
        <v>3546</v>
      </c>
      <c r="C164" s="2" t="s">
        <v>53</v>
      </c>
      <c r="D164" s="2" t="s">
        <v>54</v>
      </c>
      <c r="E164" s="2" t="s">
        <v>584</v>
      </c>
      <c r="F164" s="2">
        <v>60</v>
      </c>
      <c r="G164" s="1">
        <v>223729</v>
      </c>
    </row>
    <row r="165" spans="1:7" x14ac:dyDescent="0.3">
      <c r="A165" s="2" t="s">
        <v>0</v>
      </c>
      <c r="G165" s="1">
        <v>44987979.00999999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121"/>
  <sheetViews>
    <sheetView topLeftCell="C1" workbookViewId="0">
      <selection activeCell="L1598" sqref="L1598"/>
    </sheetView>
  </sheetViews>
  <sheetFormatPr defaultRowHeight="14.4" x14ac:dyDescent="0.3"/>
  <cols>
    <col min="1" max="1" width="100.6640625" customWidth="1"/>
    <col min="2" max="2" width="50.6640625" customWidth="1"/>
    <col min="4" max="4" width="14.5546875" bestFit="1" customWidth="1"/>
  </cols>
  <sheetData>
    <row r="1" spans="1:17" ht="124.8" x14ac:dyDescent="0.3">
      <c r="A1" s="4" t="s">
        <v>28</v>
      </c>
      <c r="B1" s="4" t="s">
        <v>29</v>
      </c>
      <c r="C1" s="4" t="s">
        <v>30</v>
      </c>
      <c r="D1" s="4" t="s">
        <v>31</v>
      </c>
      <c r="E1" s="6" t="s">
        <v>32</v>
      </c>
      <c r="F1" s="4" t="s">
        <v>33</v>
      </c>
      <c r="G1" s="6" t="s">
        <v>34</v>
      </c>
      <c r="H1" s="4" t="s">
        <v>35</v>
      </c>
      <c r="I1" s="4" t="s">
        <v>36</v>
      </c>
      <c r="J1" s="4" t="s">
        <v>37</v>
      </c>
      <c r="K1" s="4" t="s">
        <v>38</v>
      </c>
      <c r="L1" s="4" t="s">
        <v>39</v>
      </c>
      <c r="M1" s="4" t="s">
        <v>27</v>
      </c>
      <c r="N1" s="4" t="s">
        <v>40</v>
      </c>
      <c r="O1" s="4" t="s">
        <v>41</v>
      </c>
      <c r="P1" s="4" t="s">
        <v>42</v>
      </c>
      <c r="Q1" s="4" t="s">
        <v>43</v>
      </c>
    </row>
    <row r="2" spans="1:17" ht="15" hidden="1" x14ac:dyDescent="0.25">
      <c r="A2" s="3" t="s">
        <v>2232</v>
      </c>
      <c r="B2" s="3" t="s">
        <v>7</v>
      </c>
      <c r="C2" s="3" t="s">
        <v>44</v>
      </c>
      <c r="D2" s="3" t="s">
        <v>45</v>
      </c>
      <c r="E2" s="5" t="s">
        <v>46</v>
      </c>
      <c r="F2" s="3"/>
      <c r="G2" s="5" t="s">
        <v>47</v>
      </c>
      <c r="H2" s="3"/>
      <c r="I2" s="12" t="s">
        <v>48</v>
      </c>
      <c r="J2" s="3"/>
      <c r="K2" s="3" t="s">
        <v>49</v>
      </c>
      <c r="L2" s="11" t="s">
        <v>50</v>
      </c>
      <c r="M2" s="3">
        <v>12</v>
      </c>
      <c r="N2" s="3"/>
      <c r="O2" s="10">
        <v>73200</v>
      </c>
      <c r="P2" s="8" t="s">
        <v>51</v>
      </c>
      <c r="Q2" s="7" t="s">
        <v>51</v>
      </c>
    </row>
    <row r="3" spans="1:17" hidden="1" x14ac:dyDescent="0.3">
      <c r="A3" s="3" t="s">
        <v>2233</v>
      </c>
      <c r="B3" s="3" t="s">
        <v>18</v>
      </c>
      <c r="C3" s="3" t="s">
        <v>52</v>
      </c>
      <c r="D3" s="3" t="s">
        <v>53</v>
      </c>
      <c r="E3" s="5" t="s">
        <v>54</v>
      </c>
      <c r="F3" s="3" t="s">
        <v>55</v>
      </c>
      <c r="G3" s="5" t="s">
        <v>56</v>
      </c>
      <c r="H3" s="3"/>
      <c r="I3" s="12" t="s">
        <v>57</v>
      </c>
      <c r="J3" s="3"/>
      <c r="K3" s="3" t="s">
        <v>58</v>
      </c>
      <c r="L3" s="11">
        <v>43374</v>
      </c>
      <c r="M3" s="3">
        <v>48</v>
      </c>
      <c r="N3" s="3"/>
      <c r="O3" s="10">
        <v>1120738.22</v>
      </c>
      <c r="P3" s="8" t="s">
        <v>59</v>
      </c>
      <c r="Q3" s="9" t="s">
        <v>59</v>
      </c>
    </row>
    <row r="4" spans="1:17" ht="15" hidden="1" x14ac:dyDescent="0.25">
      <c r="A4" s="3" t="s">
        <v>2234</v>
      </c>
      <c r="B4" s="3" t="s">
        <v>8</v>
      </c>
      <c r="C4" s="3" t="s">
        <v>52</v>
      </c>
      <c r="D4" s="3" t="s">
        <v>60</v>
      </c>
      <c r="E4" s="5" t="s">
        <v>61</v>
      </c>
      <c r="F4" s="3" t="s">
        <v>62</v>
      </c>
      <c r="G4" s="5" t="s">
        <v>63</v>
      </c>
      <c r="H4" s="3"/>
      <c r="I4" s="12" t="s">
        <v>48</v>
      </c>
      <c r="J4" s="3"/>
      <c r="K4" s="3" t="s">
        <v>49</v>
      </c>
      <c r="L4" s="11">
        <v>43070</v>
      </c>
      <c r="M4" s="3">
        <v>36</v>
      </c>
      <c r="N4" s="3"/>
      <c r="O4" s="10">
        <v>14580</v>
      </c>
      <c r="P4" s="8" t="s">
        <v>64</v>
      </c>
      <c r="Q4" s="9" t="s">
        <v>64</v>
      </c>
    </row>
    <row r="5" spans="1:17" hidden="1" x14ac:dyDescent="0.3">
      <c r="A5" s="3" t="s">
        <v>2235</v>
      </c>
      <c r="B5" s="3" t="s">
        <v>1</v>
      </c>
      <c r="C5" s="3" t="s">
        <v>44</v>
      </c>
      <c r="D5" s="3" t="s">
        <v>65</v>
      </c>
      <c r="E5" s="5" t="s">
        <v>66</v>
      </c>
      <c r="F5" s="3"/>
      <c r="G5" s="5" t="s">
        <v>47</v>
      </c>
      <c r="H5" s="3"/>
      <c r="I5" s="12" t="s">
        <v>57</v>
      </c>
      <c r="J5" s="3"/>
      <c r="K5" s="3" t="s">
        <v>58</v>
      </c>
      <c r="L5" s="11">
        <v>42491</v>
      </c>
      <c r="M5" s="3">
        <v>12</v>
      </c>
      <c r="N5" s="3"/>
      <c r="O5" s="10">
        <v>213699.55</v>
      </c>
      <c r="P5" s="8" t="s">
        <v>59</v>
      </c>
      <c r="Q5" s="9" t="s">
        <v>59</v>
      </c>
    </row>
    <row r="6" spans="1:17" ht="15" hidden="1" x14ac:dyDescent="0.25">
      <c r="A6" s="3" t="s">
        <v>2236</v>
      </c>
      <c r="B6" s="3" t="s">
        <v>7</v>
      </c>
      <c r="C6" s="3" t="s">
        <v>52</v>
      </c>
      <c r="D6" s="3" t="s">
        <v>67</v>
      </c>
      <c r="E6" s="5" t="s">
        <v>68</v>
      </c>
      <c r="F6" s="3" t="s">
        <v>69</v>
      </c>
      <c r="G6" s="5" t="s">
        <v>70</v>
      </c>
      <c r="H6" s="3"/>
      <c r="I6" s="12" t="s">
        <v>48</v>
      </c>
      <c r="J6" s="3"/>
      <c r="K6" s="3" t="s">
        <v>49</v>
      </c>
      <c r="L6" s="11" t="s">
        <v>50</v>
      </c>
      <c r="M6" s="3">
        <v>36</v>
      </c>
      <c r="N6" s="3"/>
      <c r="O6" s="10">
        <v>1600</v>
      </c>
      <c r="P6" s="8" t="s">
        <v>64</v>
      </c>
      <c r="Q6" s="9" t="s">
        <v>64</v>
      </c>
    </row>
    <row r="7" spans="1:17" ht="15" hidden="1" x14ac:dyDescent="0.25">
      <c r="A7" s="3" t="s">
        <v>1582</v>
      </c>
      <c r="B7" s="3" t="s">
        <v>9</v>
      </c>
      <c r="C7" s="3" t="s">
        <v>52</v>
      </c>
      <c r="D7" s="3" t="s">
        <v>71</v>
      </c>
      <c r="E7" s="5" t="s">
        <v>72</v>
      </c>
      <c r="F7" s="3" t="s">
        <v>73</v>
      </c>
      <c r="G7" s="5" t="s">
        <v>74</v>
      </c>
      <c r="H7" s="3"/>
      <c r="I7" s="12" t="s">
        <v>57</v>
      </c>
      <c r="J7" s="3"/>
      <c r="K7" s="3" t="s">
        <v>58</v>
      </c>
      <c r="L7" s="11" t="s">
        <v>50</v>
      </c>
      <c r="M7" s="3">
        <v>12</v>
      </c>
      <c r="N7" s="3"/>
      <c r="O7" s="10">
        <v>41000</v>
      </c>
      <c r="P7" s="8" t="s">
        <v>75</v>
      </c>
      <c r="Q7" s="9" t="s">
        <v>75</v>
      </c>
    </row>
    <row r="8" spans="1:17" ht="15" hidden="1" x14ac:dyDescent="0.25">
      <c r="A8" s="3" t="s">
        <v>1583</v>
      </c>
      <c r="B8" s="3" t="s">
        <v>8</v>
      </c>
      <c r="C8" s="3" t="s">
        <v>52</v>
      </c>
      <c r="D8" s="3" t="s">
        <v>71</v>
      </c>
      <c r="E8" s="5" t="s">
        <v>72</v>
      </c>
      <c r="F8" s="3" t="s">
        <v>76</v>
      </c>
      <c r="G8" s="5" t="s">
        <v>77</v>
      </c>
      <c r="H8" s="3"/>
      <c r="I8" s="12" t="s">
        <v>48</v>
      </c>
      <c r="J8" s="3"/>
      <c r="K8" s="3" t="s">
        <v>49</v>
      </c>
      <c r="L8" s="11" t="s">
        <v>50</v>
      </c>
      <c r="M8" s="3">
        <v>12</v>
      </c>
      <c r="N8" s="3"/>
      <c r="O8" s="10">
        <v>61500</v>
      </c>
      <c r="P8" s="8" t="s">
        <v>75</v>
      </c>
      <c r="Q8" s="9" t="s">
        <v>75</v>
      </c>
    </row>
    <row r="9" spans="1:17" ht="15" hidden="1" x14ac:dyDescent="0.25">
      <c r="A9" s="3" t="s">
        <v>1584</v>
      </c>
      <c r="B9" s="3" t="s">
        <v>9</v>
      </c>
      <c r="C9" s="3" t="s">
        <v>52</v>
      </c>
      <c r="D9" s="3" t="s">
        <v>71</v>
      </c>
      <c r="E9" s="5" t="s">
        <v>72</v>
      </c>
      <c r="F9" s="3" t="s">
        <v>73</v>
      </c>
      <c r="G9" s="5" t="s">
        <v>74</v>
      </c>
      <c r="H9" s="3"/>
      <c r="I9" s="12" t="s">
        <v>57</v>
      </c>
      <c r="J9" s="3"/>
      <c r="K9" s="3" t="s">
        <v>58</v>
      </c>
      <c r="L9" s="11" t="s">
        <v>50</v>
      </c>
      <c r="M9" s="3">
        <v>12</v>
      </c>
      <c r="N9" s="3"/>
      <c r="O9" s="10">
        <v>50000</v>
      </c>
      <c r="P9" s="8" t="s">
        <v>75</v>
      </c>
      <c r="Q9" s="9" t="s">
        <v>75</v>
      </c>
    </row>
    <row r="10" spans="1:17" ht="15" hidden="1" x14ac:dyDescent="0.25">
      <c r="A10" s="3" t="s">
        <v>2237</v>
      </c>
      <c r="B10" s="3" t="s">
        <v>2</v>
      </c>
      <c r="C10" s="3" t="s">
        <v>78</v>
      </c>
      <c r="D10" s="3" t="s">
        <v>79</v>
      </c>
      <c r="E10" s="5" t="s">
        <v>80</v>
      </c>
      <c r="F10" s="3"/>
      <c r="G10" s="5" t="s">
        <v>47</v>
      </c>
      <c r="H10" s="3"/>
      <c r="I10" s="12" t="s">
        <v>48</v>
      </c>
      <c r="J10" s="3"/>
      <c r="K10" s="3" t="s">
        <v>49</v>
      </c>
      <c r="L10" s="11">
        <v>42705</v>
      </c>
      <c r="M10" s="3">
        <v>12</v>
      </c>
      <c r="N10" s="3"/>
      <c r="O10" s="10">
        <v>1500</v>
      </c>
      <c r="P10" s="8" t="s">
        <v>81</v>
      </c>
      <c r="Q10" s="9" t="s">
        <v>81</v>
      </c>
    </row>
    <row r="11" spans="1:17" ht="15" hidden="1" x14ac:dyDescent="0.25">
      <c r="A11" s="3" t="s">
        <v>1585</v>
      </c>
      <c r="B11" s="3" t="s">
        <v>2</v>
      </c>
      <c r="C11" s="3" t="s">
        <v>78</v>
      </c>
      <c r="D11" s="3" t="s">
        <v>82</v>
      </c>
      <c r="E11" s="5" t="s">
        <v>83</v>
      </c>
      <c r="F11" s="3"/>
      <c r="G11" s="5" t="s">
        <v>47</v>
      </c>
      <c r="H11" s="3"/>
      <c r="I11" s="12" t="s">
        <v>48</v>
      </c>
      <c r="J11" s="3"/>
      <c r="K11" s="3" t="s">
        <v>49</v>
      </c>
      <c r="L11" s="11">
        <v>42736</v>
      </c>
      <c r="M11" s="3">
        <v>36</v>
      </c>
      <c r="N11" s="3"/>
      <c r="O11" s="10">
        <v>169000</v>
      </c>
      <c r="P11" s="8" t="s">
        <v>84</v>
      </c>
      <c r="Q11" s="9" t="s">
        <v>84</v>
      </c>
    </row>
    <row r="12" spans="1:17" ht="15" hidden="1" x14ac:dyDescent="0.25">
      <c r="A12" s="3" t="s">
        <v>2238</v>
      </c>
      <c r="B12" s="3" t="s">
        <v>2</v>
      </c>
      <c r="C12" s="3" t="s">
        <v>78</v>
      </c>
      <c r="D12" s="3" t="s">
        <v>85</v>
      </c>
      <c r="E12" s="5" t="s">
        <v>86</v>
      </c>
      <c r="F12" s="3"/>
      <c r="G12" s="5" t="s">
        <v>47</v>
      </c>
      <c r="H12" s="3"/>
      <c r="I12" s="12" t="s">
        <v>48</v>
      </c>
      <c r="J12" s="3"/>
      <c r="K12" s="3" t="s">
        <v>49</v>
      </c>
      <c r="L12" s="11">
        <v>42705</v>
      </c>
      <c r="M12" s="3">
        <v>12</v>
      </c>
      <c r="N12" s="3"/>
      <c r="O12" s="10">
        <v>800</v>
      </c>
      <c r="P12" s="8" t="s">
        <v>81</v>
      </c>
      <c r="Q12" s="9" t="s">
        <v>81</v>
      </c>
    </row>
    <row r="13" spans="1:17" ht="15" hidden="1" x14ac:dyDescent="0.25">
      <c r="A13" s="3" t="s">
        <v>2239</v>
      </c>
      <c r="B13" s="3" t="s">
        <v>4</v>
      </c>
      <c r="C13" s="3" t="s">
        <v>44</v>
      </c>
      <c r="D13" s="3" t="s">
        <v>85</v>
      </c>
      <c r="E13" s="5" t="s">
        <v>86</v>
      </c>
      <c r="F13" s="3"/>
      <c r="G13" s="5" t="s">
        <v>47</v>
      </c>
      <c r="H13" s="3"/>
      <c r="I13" s="12" t="s">
        <v>48</v>
      </c>
      <c r="J13" s="3"/>
      <c r="K13" s="3" t="s">
        <v>87</v>
      </c>
      <c r="L13" s="11">
        <v>43070</v>
      </c>
      <c r="M13" s="3">
        <v>48</v>
      </c>
      <c r="N13" s="3"/>
      <c r="O13" s="10">
        <v>36238.339999999997</v>
      </c>
      <c r="P13" s="8" t="s">
        <v>51</v>
      </c>
      <c r="Q13" s="9" t="s">
        <v>51</v>
      </c>
    </row>
    <row r="14" spans="1:17" ht="15" hidden="1" x14ac:dyDescent="0.25">
      <c r="A14" s="3" t="s">
        <v>2240</v>
      </c>
      <c r="B14" s="3" t="s">
        <v>1</v>
      </c>
      <c r="C14" s="3" t="s">
        <v>44</v>
      </c>
      <c r="D14" s="3" t="s">
        <v>82</v>
      </c>
      <c r="E14" s="5" t="s">
        <v>83</v>
      </c>
      <c r="F14" s="3"/>
      <c r="G14" s="5" t="s">
        <v>47</v>
      </c>
      <c r="H14" s="3"/>
      <c r="I14" s="12" t="s">
        <v>48</v>
      </c>
      <c r="J14" s="3"/>
      <c r="K14" s="3" t="s">
        <v>49</v>
      </c>
      <c r="L14" s="11">
        <v>42430</v>
      </c>
      <c r="M14" s="3">
        <v>24</v>
      </c>
      <c r="N14" s="3"/>
      <c r="O14" s="10">
        <v>18500</v>
      </c>
      <c r="P14" s="8" t="s">
        <v>64</v>
      </c>
      <c r="Q14" s="9" t="s">
        <v>64</v>
      </c>
    </row>
    <row r="15" spans="1:17" ht="15" hidden="1" x14ac:dyDescent="0.25">
      <c r="A15" s="3" t="s">
        <v>1586</v>
      </c>
      <c r="B15" s="3" t="s">
        <v>1</v>
      </c>
      <c r="C15" s="3" t="s">
        <v>44</v>
      </c>
      <c r="D15" s="3" t="s">
        <v>88</v>
      </c>
      <c r="E15" s="5" t="s">
        <v>89</v>
      </c>
      <c r="F15" s="3"/>
      <c r="G15" s="5" t="s">
        <v>47</v>
      </c>
      <c r="H15" s="3"/>
      <c r="I15" s="12" t="s">
        <v>48</v>
      </c>
      <c r="J15" s="3"/>
      <c r="K15" s="3" t="s">
        <v>49</v>
      </c>
      <c r="L15" s="11" t="s">
        <v>50</v>
      </c>
      <c r="M15" s="3">
        <v>24</v>
      </c>
      <c r="N15" s="3"/>
      <c r="O15" s="10">
        <v>23750</v>
      </c>
      <c r="P15" s="8" t="s">
        <v>84</v>
      </c>
      <c r="Q15" s="9" t="s">
        <v>84</v>
      </c>
    </row>
    <row r="16" spans="1:17" ht="15" hidden="1" x14ac:dyDescent="0.25">
      <c r="A16" s="3" t="s">
        <v>2241</v>
      </c>
      <c r="B16" s="3" t="s">
        <v>7</v>
      </c>
      <c r="C16" s="3" t="s">
        <v>44</v>
      </c>
      <c r="D16" s="3" t="s">
        <v>45</v>
      </c>
      <c r="E16" s="5" t="s">
        <v>46</v>
      </c>
      <c r="F16" s="3"/>
      <c r="G16" s="5" t="s">
        <v>47</v>
      </c>
      <c r="H16" s="3"/>
      <c r="I16" s="12" t="s">
        <v>48</v>
      </c>
      <c r="J16" s="3"/>
      <c r="K16" s="3" t="s">
        <v>49</v>
      </c>
      <c r="L16" s="11" t="s">
        <v>50</v>
      </c>
      <c r="M16" s="3">
        <v>12</v>
      </c>
      <c r="N16" s="3"/>
      <c r="O16" s="10">
        <v>1464000</v>
      </c>
      <c r="P16" s="8" t="s">
        <v>51</v>
      </c>
      <c r="Q16" s="9" t="s">
        <v>51</v>
      </c>
    </row>
    <row r="17" spans="1:17" ht="15" hidden="1" x14ac:dyDescent="0.25">
      <c r="A17" s="3" t="s">
        <v>2242</v>
      </c>
      <c r="B17" s="3" t="s">
        <v>2</v>
      </c>
      <c r="C17" s="3" t="s">
        <v>44</v>
      </c>
      <c r="D17" s="3" t="s">
        <v>45</v>
      </c>
      <c r="E17" s="5" t="s">
        <v>46</v>
      </c>
      <c r="F17" s="3"/>
      <c r="G17" s="5" t="s">
        <v>47</v>
      </c>
      <c r="H17" s="3"/>
      <c r="I17" s="12" t="s">
        <v>48</v>
      </c>
      <c r="J17" s="3"/>
      <c r="K17" s="3" t="s">
        <v>49</v>
      </c>
      <c r="L17" s="11" t="s">
        <v>50</v>
      </c>
      <c r="M17" s="3">
        <v>12</v>
      </c>
      <c r="N17" s="3"/>
      <c r="O17" s="10">
        <v>85400</v>
      </c>
      <c r="P17" s="8" t="s">
        <v>51</v>
      </c>
      <c r="Q17" s="9" t="s">
        <v>51</v>
      </c>
    </row>
    <row r="18" spans="1:17" ht="15" hidden="1" x14ac:dyDescent="0.25">
      <c r="A18" s="3" t="s">
        <v>2243</v>
      </c>
      <c r="B18" s="3" t="s">
        <v>7</v>
      </c>
      <c r="C18" s="3" t="s">
        <v>44</v>
      </c>
      <c r="D18" s="3" t="s">
        <v>45</v>
      </c>
      <c r="E18" s="5" t="s">
        <v>46</v>
      </c>
      <c r="F18" s="3"/>
      <c r="G18" s="5" t="s">
        <v>47</v>
      </c>
      <c r="H18" s="3"/>
      <c r="I18" s="12" t="s">
        <v>48</v>
      </c>
      <c r="J18" s="3"/>
      <c r="K18" s="3" t="s">
        <v>49</v>
      </c>
      <c r="L18" s="11" t="s">
        <v>50</v>
      </c>
      <c r="M18" s="3">
        <v>12</v>
      </c>
      <c r="N18" s="3"/>
      <c r="O18" s="10">
        <v>158600</v>
      </c>
      <c r="P18" s="8" t="s">
        <v>51</v>
      </c>
      <c r="Q18" s="9" t="s">
        <v>51</v>
      </c>
    </row>
    <row r="19" spans="1:17" ht="15" hidden="1" x14ac:dyDescent="0.25">
      <c r="A19" s="3" t="s">
        <v>2244</v>
      </c>
      <c r="B19" s="3" t="s">
        <v>2</v>
      </c>
      <c r="C19" s="3" t="s">
        <v>44</v>
      </c>
      <c r="D19" s="3" t="s">
        <v>45</v>
      </c>
      <c r="E19" s="5" t="s">
        <v>46</v>
      </c>
      <c r="F19" s="3"/>
      <c r="G19" s="5" t="s">
        <v>47</v>
      </c>
      <c r="H19" s="3"/>
      <c r="I19" s="12" t="s">
        <v>48</v>
      </c>
      <c r="J19" s="3"/>
      <c r="K19" s="3" t="s">
        <v>49</v>
      </c>
      <c r="L19" s="11" t="s">
        <v>50</v>
      </c>
      <c r="M19" s="3">
        <v>12</v>
      </c>
      <c r="N19" s="3"/>
      <c r="O19" s="10">
        <v>200000</v>
      </c>
      <c r="P19" s="8" t="s">
        <v>51</v>
      </c>
      <c r="Q19" s="9" t="s">
        <v>51</v>
      </c>
    </row>
    <row r="20" spans="1:17" ht="15" hidden="1" x14ac:dyDescent="0.25">
      <c r="A20" s="3" t="s">
        <v>2245</v>
      </c>
      <c r="B20" s="3" t="s">
        <v>2</v>
      </c>
      <c r="C20" s="3" t="s">
        <v>44</v>
      </c>
      <c r="D20" s="3" t="s">
        <v>45</v>
      </c>
      <c r="E20" s="5" t="s">
        <v>46</v>
      </c>
      <c r="F20" s="3"/>
      <c r="G20" s="5" t="s">
        <v>47</v>
      </c>
      <c r="H20" s="3"/>
      <c r="I20" s="12" t="s">
        <v>48</v>
      </c>
      <c r="J20" s="3"/>
      <c r="K20" s="3" t="s">
        <v>49</v>
      </c>
      <c r="L20" s="11" t="s">
        <v>50</v>
      </c>
      <c r="M20" s="3">
        <v>12</v>
      </c>
      <c r="N20" s="3"/>
      <c r="O20" s="10">
        <v>720000</v>
      </c>
      <c r="P20" s="8" t="s">
        <v>51</v>
      </c>
      <c r="Q20" s="9" t="s">
        <v>51</v>
      </c>
    </row>
    <row r="21" spans="1:17" ht="15" hidden="1" x14ac:dyDescent="0.25">
      <c r="A21" s="3" t="s">
        <v>2246</v>
      </c>
      <c r="B21" s="3" t="s">
        <v>2</v>
      </c>
      <c r="C21" s="3" t="s">
        <v>44</v>
      </c>
      <c r="D21" s="3" t="s">
        <v>45</v>
      </c>
      <c r="E21" s="5" t="s">
        <v>46</v>
      </c>
      <c r="F21" s="3"/>
      <c r="G21" s="5" t="s">
        <v>47</v>
      </c>
      <c r="H21" s="3"/>
      <c r="I21" s="12" t="s">
        <v>48</v>
      </c>
      <c r="J21" s="3"/>
      <c r="K21" s="3" t="s">
        <v>49</v>
      </c>
      <c r="L21" s="11" t="s">
        <v>50</v>
      </c>
      <c r="M21" s="3">
        <v>12</v>
      </c>
      <c r="N21" s="3"/>
      <c r="O21" s="10">
        <v>80000</v>
      </c>
      <c r="P21" s="8" t="s">
        <v>51</v>
      </c>
      <c r="Q21" s="9" t="s">
        <v>51</v>
      </c>
    </row>
    <row r="22" spans="1:17" ht="15" hidden="1" x14ac:dyDescent="0.25">
      <c r="A22" s="3" t="s">
        <v>1587</v>
      </c>
      <c r="B22" s="3" t="s">
        <v>5</v>
      </c>
      <c r="C22" s="3" t="s">
        <v>78</v>
      </c>
      <c r="D22" s="3" t="s">
        <v>90</v>
      </c>
      <c r="E22" s="5" t="s">
        <v>91</v>
      </c>
      <c r="F22" s="3"/>
      <c r="G22" s="5" t="s">
        <v>47</v>
      </c>
      <c r="H22" s="3"/>
      <c r="I22" s="12" t="s">
        <v>48</v>
      </c>
      <c r="J22" s="3"/>
      <c r="K22" s="3" t="s">
        <v>49</v>
      </c>
      <c r="L22" s="11" t="s">
        <v>50</v>
      </c>
      <c r="M22" s="3">
        <v>12</v>
      </c>
      <c r="N22" s="3"/>
      <c r="O22" s="10">
        <v>130000</v>
      </c>
      <c r="P22" s="8" t="s">
        <v>92</v>
      </c>
      <c r="Q22" s="9" t="s">
        <v>92</v>
      </c>
    </row>
    <row r="23" spans="1:17" ht="15" hidden="1" x14ac:dyDescent="0.25">
      <c r="A23" s="3" t="s">
        <v>2247</v>
      </c>
      <c r="B23" s="3" t="s">
        <v>2</v>
      </c>
      <c r="C23" s="3" t="s">
        <v>44</v>
      </c>
      <c r="D23" s="3" t="s">
        <v>45</v>
      </c>
      <c r="E23" s="5" t="s">
        <v>46</v>
      </c>
      <c r="F23" s="3"/>
      <c r="G23" s="5" t="s">
        <v>47</v>
      </c>
      <c r="H23" s="3"/>
      <c r="I23" s="12" t="s">
        <v>48</v>
      </c>
      <c r="J23" s="3"/>
      <c r="K23" s="3" t="s">
        <v>49</v>
      </c>
      <c r="L23" s="11" t="s">
        <v>50</v>
      </c>
      <c r="M23" s="3">
        <v>12</v>
      </c>
      <c r="N23" s="3"/>
      <c r="O23" s="10">
        <v>97600</v>
      </c>
      <c r="P23" s="8" t="s">
        <v>51</v>
      </c>
      <c r="Q23" s="9" t="s">
        <v>51</v>
      </c>
    </row>
    <row r="24" spans="1:17" ht="15" hidden="1" x14ac:dyDescent="0.25">
      <c r="A24" s="3" t="s">
        <v>1588</v>
      </c>
      <c r="B24" s="3" t="s">
        <v>6</v>
      </c>
      <c r="C24" s="3" t="s">
        <v>78</v>
      </c>
      <c r="D24" s="3" t="s">
        <v>93</v>
      </c>
      <c r="E24" s="5" t="s">
        <v>94</v>
      </c>
      <c r="F24" s="3"/>
      <c r="G24" s="5" t="s">
        <v>47</v>
      </c>
      <c r="H24" s="3"/>
      <c r="I24" s="12" t="s">
        <v>48</v>
      </c>
      <c r="J24" s="3"/>
      <c r="K24" s="3" t="s">
        <v>87</v>
      </c>
      <c r="L24" s="11">
        <v>42705</v>
      </c>
      <c r="M24" s="3">
        <v>72</v>
      </c>
      <c r="N24" s="3"/>
      <c r="O24" s="10">
        <v>240000</v>
      </c>
      <c r="P24" s="8" t="s">
        <v>92</v>
      </c>
      <c r="Q24" s="9" t="s">
        <v>92</v>
      </c>
    </row>
    <row r="25" spans="1:17" ht="15" hidden="1" x14ac:dyDescent="0.25">
      <c r="A25" s="3" t="s">
        <v>2248</v>
      </c>
      <c r="B25" s="3" t="s">
        <v>7</v>
      </c>
      <c r="C25" s="3" t="s">
        <v>44</v>
      </c>
      <c r="D25" s="3" t="s">
        <v>45</v>
      </c>
      <c r="E25" s="5" t="s">
        <v>46</v>
      </c>
      <c r="F25" s="3"/>
      <c r="G25" s="5" t="s">
        <v>47</v>
      </c>
      <c r="H25" s="3"/>
      <c r="I25" s="12" t="s">
        <v>48</v>
      </c>
      <c r="J25" s="3"/>
      <c r="K25" s="3" t="s">
        <v>49</v>
      </c>
      <c r="L25" s="11" t="s">
        <v>50</v>
      </c>
      <c r="M25" s="3">
        <v>12</v>
      </c>
      <c r="N25" s="3"/>
      <c r="O25" s="10">
        <v>85400</v>
      </c>
      <c r="P25" s="8" t="s">
        <v>51</v>
      </c>
      <c r="Q25" s="9" t="s">
        <v>51</v>
      </c>
    </row>
    <row r="26" spans="1:17" ht="15" hidden="1" x14ac:dyDescent="0.25">
      <c r="A26" s="3" t="s">
        <v>2249</v>
      </c>
      <c r="B26" s="3" t="s">
        <v>7</v>
      </c>
      <c r="C26" s="3" t="s">
        <v>44</v>
      </c>
      <c r="D26" s="3" t="s">
        <v>45</v>
      </c>
      <c r="E26" s="5" t="s">
        <v>46</v>
      </c>
      <c r="F26" s="3"/>
      <c r="G26" s="5" t="s">
        <v>47</v>
      </c>
      <c r="H26" s="3"/>
      <c r="I26" s="12" t="s">
        <v>48</v>
      </c>
      <c r="J26" s="3"/>
      <c r="K26" s="3" t="s">
        <v>49</v>
      </c>
      <c r="L26" s="11" t="s">
        <v>50</v>
      </c>
      <c r="M26" s="3">
        <v>12</v>
      </c>
      <c r="N26" s="3"/>
      <c r="O26" s="10">
        <v>146400</v>
      </c>
      <c r="P26" s="8" t="s">
        <v>51</v>
      </c>
      <c r="Q26" s="9" t="s">
        <v>51</v>
      </c>
    </row>
    <row r="27" spans="1:17" ht="15" hidden="1" x14ac:dyDescent="0.25">
      <c r="A27" s="3" t="s">
        <v>2250</v>
      </c>
      <c r="B27" s="3" t="s">
        <v>2</v>
      </c>
      <c r="C27" s="3" t="s">
        <v>44</v>
      </c>
      <c r="D27" s="3" t="s">
        <v>45</v>
      </c>
      <c r="E27" s="5" t="s">
        <v>46</v>
      </c>
      <c r="F27" s="3"/>
      <c r="G27" s="5" t="s">
        <v>47</v>
      </c>
      <c r="H27" s="3"/>
      <c r="I27" s="12" t="s">
        <v>48</v>
      </c>
      <c r="J27" s="3"/>
      <c r="K27" s="3" t="s">
        <v>49</v>
      </c>
      <c r="L27" s="11" t="s">
        <v>50</v>
      </c>
      <c r="M27" s="3">
        <v>12</v>
      </c>
      <c r="N27" s="3"/>
      <c r="O27" s="10">
        <v>97600</v>
      </c>
      <c r="P27" s="8" t="s">
        <v>51</v>
      </c>
      <c r="Q27" s="7" t="s">
        <v>51</v>
      </c>
    </row>
    <row r="28" spans="1:17" ht="15" hidden="1" x14ac:dyDescent="0.25">
      <c r="A28" s="3" t="s">
        <v>2251</v>
      </c>
      <c r="B28" s="3" t="s">
        <v>7</v>
      </c>
      <c r="C28" s="3" t="s">
        <v>44</v>
      </c>
      <c r="D28" s="3" t="s">
        <v>45</v>
      </c>
      <c r="E28" s="5" t="s">
        <v>46</v>
      </c>
      <c r="F28" s="3"/>
      <c r="G28" s="5" t="s">
        <v>47</v>
      </c>
      <c r="H28" s="3"/>
      <c r="I28" s="12" t="s">
        <v>48</v>
      </c>
      <c r="J28" s="3"/>
      <c r="K28" s="3" t="s">
        <v>49</v>
      </c>
      <c r="L28" s="11" t="s">
        <v>50</v>
      </c>
      <c r="M28" s="3">
        <v>12</v>
      </c>
      <c r="N28" s="3"/>
      <c r="O28" s="10">
        <v>73200</v>
      </c>
      <c r="P28" s="8" t="s">
        <v>51</v>
      </c>
      <c r="Q28" s="9" t="s">
        <v>51</v>
      </c>
    </row>
    <row r="29" spans="1:17" ht="15" hidden="1" x14ac:dyDescent="0.25">
      <c r="A29" s="3" t="s">
        <v>2252</v>
      </c>
      <c r="B29" s="3" t="s">
        <v>7</v>
      </c>
      <c r="C29" s="3" t="s">
        <v>44</v>
      </c>
      <c r="D29" s="3" t="s">
        <v>45</v>
      </c>
      <c r="E29" s="5" t="s">
        <v>46</v>
      </c>
      <c r="F29" s="3"/>
      <c r="G29" s="5" t="s">
        <v>47</v>
      </c>
      <c r="H29" s="3"/>
      <c r="I29" s="12" t="s">
        <v>48</v>
      </c>
      <c r="J29" s="3"/>
      <c r="K29" s="3" t="s">
        <v>49</v>
      </c>
      <c r="L29" s="11" t="s">
        <v>50</v>
      </c>
      <c r="M29" s="3">
        <v>12</v>
      </c>
      <c r="N29" s="3"/>
      <c r="O29" s="10">
        <v>97600</v>
      </c>
      <c r="P29" s="8" t="s">
        <v>51</v>
      </c>
      <c r="Q29" s="9" t="s">
        <v>51</v>
      </c>
    </row>
    <row r="30" spans="1:17" ht="15" hidden="1" x14ac:dyDescent="0.25">
      <c r="A30" s="3" t="s">
        <v>2253</v>
      </c>
      <c r="B30" s="3" t="s">
        <v>7</v>
      </c>
      <c r="C30" s="3" t="s">
        <v>44</v>
      </c>
      <c r="D30" s="3" t="s">
        <v>45</v>
      </c>
      <c r="E30" s="5" t="s">
        <v>46</v>
      </c>
      <c r="F30" s="3"/>
      <c r="G30" s="5" t="s">
        <v>47</v>
      </c>
      <c r="H30" s="3"/>
      <c r="I30" s="12" t="s">
        <v>48</v>
      </c>
      <c r="J30" s="3"/>
      <c r="K30" s="3" t="s">
        <v>49</v>
      </c>
      <c r="L30" s="11" t="s">
        <v>50</v>
      </c>
      <c r="M30" s="3">
        <v>12</v>
      </c>
      <c r="N30" s="3"/>
      <c r="O30" s="10">
        <v>146400</v>
      </c>
      <c r="P30" s="8" t="s">
        <v>51</v>
      </c>
      <c r="Q30" s="9" t="s">
        <v>51</v>
      </c>
    </row>
    <row r="31" spans="1:17" ht="15" hidden="1" x14ac:dyDescent="0.25">
      <c r="A31" s="3" t="s">
        <v>2254</v>
      </c>
      <c r="B31" s="3" t="s">
        <v>2</v>
      </c>
      <c r="C31" s="3" t="s">
        <v>44</v>
      </c>
      <c r="D31" s="3" t="s">
        <v>45</v>
      </c>
      <c r="E31" s="5" t="s">
        <v>46</v>
      </c>
      <c r="F31" s="3"/>
      <c r="G31" s="5" t="s">
        <v>47</v>
      </c>
      <c r="H31" s="3"/>
      <c r="I31" s="12" t="s">
        <v>48</v>
      </c>
      <c r="J31" s="3"/>
      <c r="K31" s="3" t="s">
        <v>49</v>
      </c>
      <c r="L31" s="11" t="s">
        <v>50</v>
      </c>
      <c r="M31" s="3">
        <v>12</v>
      </c>
      <c r="N31" s="3"/>
      <c r="O31" s="10">
        <v>158600</v>
      </c>
      <c r="P31" s="8" t="s">
        <v>51</v>
      </c>
      <c r="Q31" s="9" t="s">
        <v>51</v>
      </c>
    </row>
    <row r="32" spans="1:17" ht="15" hidden="1" x14ac:dyDescent="0.25">
      <c r="A32" s="3" t="s">
        <v>2255</v>
      </c>
      <c r="B32" s="3" t="s">
        <v>7</v>
      </c>
      <c r="C32" s="3" t="s">
        <v>44</v>
      </c>
      <c r="D32" s="3" t="s">
        <v>45</v>
      </c>
      <c r="E32" s="5" t="s">
        <v>46</v>
      </c>
      <c r="F32" s="3"/>
      <c r="G32" s="5" t="s">
        <v>47</v>
      </c>
      <c r="H32" s="3"/>
      <c r="I32" s="12" t="s">
        <v>48</v>
      </c>
      <c r="J32" s="3"/>
      <c r="K32" s="3" t="s">
        <v>49</v>
      </c>
      <c r="L32" s="11" t="s">
        <v>50</v>
      </c>
      <c r="M32" s="3">
        <v>12</v>
      </c>
      <c r="N32" s="3"/>
      <c r="O32" s="10">
        <v>29280</v>
      </c>
      <c r="P32" s="8" t="s">
        <v>51</v>
      </c>
      <c r="Q32" s="9" t="s">
        <v>51</v>
      </c>
    </row>
    <row r="33" spans="1:17" ht="15" hidden="1" x14ac:dyDescent="0.25">
      <c r="A33" s="3" t="s">
        <v>1589</v>
      </c>
      <c r="B33" s="3" t="s">
        <v>6</v>
      </c>
      <c r="C33" s="3" t="s">
        <v>78</v>
      </c>
      <c r="D33" s="3" t="s">
        <v>93</v>
      </c>
      <c r="E33" s="5" t="s">
        <v>94</v>
      </c>
      <c r="F33" s="3"/>
      <c r="G33" s="5" t="s">
        <v>47</v>
      </c>
      <c r="H33" s="3"/>
      <c r="I33" s="12" t="s">
        <v>48</v>
      </c>
      <c r="J33" s="3"/>
      <c r="K33" s="3" t="s">
        <v>87</v>
      </c>
      <c r="L33" s="11">
        <v>42705</v>
      </c>
      <c r="M33" s="3">
        <v>72</v>
      </c>
      <c r="N33" s="3"/>
      <c r="O33" s="10">
        <v>1300000</v>
      </c>
      <c r="P33" s="8" t="s">
        <v>92</v>
      </c>
      <c r="Q33" s="9" t="s">
        <v>92</v>
      </c>
    </row>
    <row r="34" spans="1:17" ht="15" hidden="1" x14ac:dyDescent="0.25">
      <c r="A34" s="3" t="s">
        <v>2256</v>
      </c>
      <c r="B34" s="3" t="s">
        <v>7</v>
      </c>
      <c r="C34" s="3" t="s">
        <v>44</v>
      </c>
      <c r="D34" s="3" t="s">
        <v>45</v>
      </c>
      <c r="E34" s="5" t="s">
        <v>46</v>
      </c>
      <c r="F34" s="3"/>
      <c r="G34" s="5" t="s">
        <v>47</v>
      </c>
      <c r="H34" s="3"/>
      <c r="I34" s="12" t="s">
        <v>48</v>
      </c>
      <c r="J34" s="3"/>
      <c r="K34" s="3" t="s">
        <v>49</v>
      </c>
      <c r="L34" s="11" t="s">
        <v>50</v>
      </c>
      <c r="M34" s="3">
        <v>12</v>
      </c>
      <c r="N34" s="3"/>
      <c r="O34" s="10">
        <v>61000</v>
      </c>
      <c r="P34" s="8" t="s">
        <v>51</v>
      </c>
      <c r="Q34" s="9" t="s">
        <v>51</v>
      </c>
    </row>
    <row r="35" spans="1:17" ht="15" hidden="1" x14ac:dyDescent="0.25">
      <c r="A35" s="3" t="s">
        <v>2257</v>
      </c>
      <c r="B35" s="3" t="s">
        <v>2</v>
      </c>
      <c r="C35" s="3" t="s">
        <v>44</v>
      </c>
      <c r="D35" s="3" t="s">
        <v>45</v>
      </c>
      <c r="E35" s="5" t="s">
        <v>46</v>
      </c>
      <c r="F35" s="3"/>
      <c r="G35" s="5" t="s">
        <v>47</v>
      </c>
      <c r="H35" s="3"/>
      <c r="I35" s="12" t="s">
        <v>57</v>
      </c>
      <c r="J35" s="3"/>
      <c r="K35" s="3" t="s">
        <v>49</v>
      </c>
      <c r="L35" s="11" t="s">
        <v>50</v>
      </c>
      <c r="M35" s="3">
        <v>12</v>
      </c>
      <c r="N35" s="3"/>
      <c r="O35" s="10">
        <v>2500000</v>
      </c>
      <c r="P35" s="8" t="s">
        <v>51</v>
      </c>
      <c r="Q35" s="9" t="s">
        <v>51</v>
      </c>
    </row>
    <row r="36" spans="1:17" ht="15" hidden="1" x14ac:dyDescent="0.25">
      <c r="A36" s="3" t="s">
        <v>2258</v>
      </c>
      <c r="B36" s="3" t="s">
        <v>2</v>
      </c>
      <c r="C36" s="3" t="s">
        <v>44</v>
      </c>
      <c r="D36" s="3" t="s">
        <v>45</v>
      </c>
      <c r="E36" s="5" t="s">
        <v>46</v>
      </c>
      <c r="F36" s="3"/>
      <c r="G36" s="5" t="s">
        <v>47</v>
      </c>
      <c r="H36" s="3"/>
      <c r="I36" s="12" t="s">
        <v>48</v>
      </c>
      <c r="J36" s="3"/>
      <c r="K36" s="3" t="s">
        <v>49</v>
      </c>
      <c r="L36" s="11" t="s">
        <v>50</v>
      </c>
      <c r="M36" s="3">
        <v>12</v>
      </c>
      <c r="N36" s="3"/>
      <c r="O36" s="10">
        <v>183200</v>
      </c>
      <c r="P36" s="8" t="s">
        <v>51</v>
      </c>
      <c r="Q36" s="9" t="s">
        <v>51</v>
      </c>
    </row>
    <row r="37" spans="1:17" ht="15" hidden="1" x14ac:dyDescent="0.25">
      <c r="A37" s="3" t="s">
        <v>2259</v>
      </c>
      <c r="B37" s="3" t="s">
        <v>7</v>
      </c>
      <c r="C37" s="3" t="s">
        <v>44</v>
      </c>
      <c r="D37" s="3" t="s">
        <v>45</v>
      </c>
      <c r="E37" s="5" t="s">
        <v>46</v>
      </c>
      <c r="F37" s="3"/>
      <c r="G37" s="5" t="s">
        <v>47</v>
      </c>
      <c r="H37" s="3"/>
      <c r="I37" s="12" t="s">
        <v>48</v>
      </c>
      <c r="J37" s="3"/>
      <c r="K37" s="3" t="s">
        <v>49</v>
      </c>
      <c r="L37" s="11" t="s">
        <v>50</v>
      </c>
      <c r="M37" s="3">
        <v>12</v>
      </c>
      <c r="N37" s="3"/>
      <c r="O37" s="10">
        <v>683200</v>
      </c>
      <c r="P37" s="8" t="s">
        <v>51</v>
      </c>
      <c r="Q37" s="9" t="s">
        <v>51</v>
      </c>
    </row>
    <row r="38" spans="1:17" ht="15" hidden="1" x14ac:dyDescent="0.25">
      <c r="A38" s="3" t="s">
        <v>2260</v>
      </c>
      <c r="B38" s="3" t="s">
        <v>7</v>
      </c>
      <c r="C38" s="3" t="s">
        <v>44</v>
      </c>
      <c r="D38" s="3" t="s">
        <v>45</v>
      </c>
      <c r="E38" s="5" t="s">
        <v>46</v>
      </c>
      <c r="F38" s="3"/>
      <c r="G38" s="5" t="s">
        <v>47</v>
      </c>
      <c r="H38" s="3"/>
      <c r="I38" s="12" t="s">
        <v>48</v>
      </c>
      <c r="J38" s="3"/>
      <c r="K38" s="3" t="s">
        <v>49</v>
      </c>
      <c r="L38" s="11" t="s">
        <v>50</v>
      </c>
      <c r="M38" s="3">
        <v>12</v>
      </c>
      <c r="N38" s="3"/>
      <c r="O38" s="10">
        <v>268400</v>
      </c>
      <c r="P38" s="8" t="s">
        <v>51</v>
      </c>
      <c r="Q38" s="9" t="s">
        <v>51</v>
      </c>
    </row>
    <row r="39" spans="1:17" ht="15" hidden="1" x14ac:dyDescent="0.25">
      <c r="A39" s="3" t="s">
        <v>2261</v>
      </c>
      <c r="B39" s="3" t="s">
        <v>7</v>
      </c>
      <c r="C39" s="3" t="s">
        <v>44</v>
      </c>
      <c r="D39" s="3" t="s">
        <v>45</v>
      </c>
      <c r="E39" s="5" t="s">
        <v>46</v>
      </c>
      <c r="F39" s="3"/>
      <c r="G39" s="5" t="s">
        <v>47</v>
      </c>
      <c r="H39" s="3"/>
      <c r="I39" s="12" t="s">
        <v>48</v>
      </c>
      <c r="J39" s="3"/>
      <c r="K39" s="3" t="s">
        <v>49</v>
      </c>
      <c r="L39" s="11" t="s">
        <v>50</v>
      </c>
      <c r="M39" s="3">
        <v>12</v>
      </c>
      <c r="N39" s="3"/>
      <c r="O39" s="10">
        <v>292800</v>
      </c>
      <c r="P39" s="8" t="s">
        <v>51</v>
      </c>
      <c r="Q39" s="9" t="s">
        <v>51</v>
      </c>
    </row>
    <row r="40" spans="1:17" ht="15" hidden="1" x14ac:dyDescent="0.25">
      <c r="A40" s="3" t="s">
        <v>2262</v>
      </c>
      <c r="B40" s="3" t="s">
        <v>7</v>
      </c>
      <c r="C40" s="3" t="s">
        <v>44</v>
      </c>
      <c r="D40" s="3" t="s">
        <v>45</v>
      </c>
      <c r="E40" s="5" t="s">
        <v>46</v>
      </c>
      <c r="F40" s="3"/>
      <c r="G40" s="5" t="s">
        <v>47</v>
      </c>
      <c r="H40" s="3"/>
      <c r="I40" s="12" t="s">
        <v>48</v>
      </c>
      <c r="J40" s="3"/>
      <c r="K40" s="3" t="s">
        <v>49</v>
      </c>
      <c r="L40" s="11" t="s">
        <v>50</v>
      </c>
      <c r="M40" s="3">
        <v>12</v>
      </c>
      <c r="N40" s="3"/>
      <c r="O40" s="10">
        <v>439200</v>
      </c>
      <c r="P40" s="8" t="s">
        <v>51</v>
      </c>
      <c r="Q40" s="9" t="s">
        <v>51</v>
      </c>
    </row>
    <row r="41" spans="1:17" ht="15" hidden="1" x14ac:dyDescent="0.25">
      <c r="A41" s="3" t="s">
        <v>1590</v>
      </c>
      <c r="B41" s="3" t="s">
        <v>7</v>
      </c>
      <c r="C41" s="3" t="s">
        <v>78</v>
      </c>
      <c r="D41" s="3" t="s">
        <v>95</v>
      </c>
      <c r="E41" s="5" t="s">
        <v>47</v>
      </c>
      <c r="F41" s="3"/>
      <c r="G41" s="5" t="s">
        <v>47</v>
      </c>
      <c r="H41" s="3"/>
      <c r="I41" s="12" t="s">
        <v>48</v>
      </c>
      <c r="J41" s="3"/>
      <c r="K41" s="3" t="s">
        <v>49</v>
      </c>
      <c r="L41" s="11" t="s">
        <v>50</v>
      </c>
      <c r="M41" s="3">
        <v>48</v>
      </c>
      <c r="N41" s="3"/>
      <c r="O41" s="10">
        <v>1</v>
      </c>
      <c r="P41" s="8" t="s">
        <v>92</v>
      </c>
      <c r="Q41" s="9" t="s">
        <v>92</v>
      </c>
    </row>
    <row r="42" spans="1:17" ht="15" hidden="1" x14ac:dyDescent="0.25">
      <c r="A42" s="3" t="s">
        <v>2263</v>
      </c>
      <c r="B42" s="3" t="s">
        <v>7</v>
      </c>
      <c r="C42" s="3" t="s">
        <v>44</v>
      </c>
      <c r="D42" s="3" t="s">
        <v>45</v>
      </c>
      <c r="E42" s="5" t="s">
        <v>46</v>
      </c>
      <c r="F42" s="3"/>
      <c r="G42" s="5" t="s">
        <v>47</v>
      </c>
      <c r="H42" s="3"/>
      <c r="I42" s="12" t="s">
        <v>48</v>
      </c>
      <c r="J42" s="3"/>
      <c r="K42" s="3" t="s">
        <v>49</v>
      </c>
      <c r="L42" s="11" t="s">
        <v>50</v>
      </c>
      <c r="M42" s="3">
        <v>12</v>
      </c>
      <c r="N42" s="3"/>
      <c r="O42" s="10">
        <v>1098000</v>
      </c>
      <c r="P42" s="8" t="s">
        <v>51</v>
      </c>
      <c r="Q42" s="9" t="s">
        <v>51</v>
      </c>
    </row>
    <row r="43" spans="1:17" ht="15" hidden="1" x14ac:dyDescent="0.25">
      <c r="A43" s="3" t="s">
        <v>2264</v>
      </c>
      <c r="B43" s="3" t="s">
        <v>7</v>
      </c>
      <c r="C43" s="3" t="s">
        <v>44</v>
      </c>
      <c r="D43" s="3" t="s">
        <v>45</v>
      </c>
      <c r="E43" s="5" t="s">
        <v>46</v>
      </c>
      <c r="F43" s="3"/>
      <c r="G43" s="5" t="s">
        <v>47</v>
      </c>
      <c r="H43" s="3"/>
      <c r="I43" s="12" t="s">
        <v>48</v>
      </c>
      <c r="J43" s="3"/>
      <c r="K43" s="3" t="s">
        <v>49</v>
      </c>
      <c r="L43" s="11" t="s">
        <v>50</v>
      </c>
      <c r="M43" s="3">
        <v>12</v>
      </c>
      <c r="N43" s="3"/>
      <c r="O43" s="10">
        <v>54900</v>
      </c>
      <c r="P43" s="8" t="s">
        <v>51</v>
      </c>
      <c r="Q43" s="9" t="s">
        <v>51</v>
      </c>
    </row>
    <row r="44" spans="1:17" ht="15" hidden="1" x14ac:dyDescent="0.25">
      <c r="A44" s="3" t="s">
        <v>2265</v>
      </c>
      <c r="B44" s="3" t="s">
        <v>7</v>
      </c>
      <c r="C44" s="3" t="s">
        <v>44</v>
      </c>
      <c r="D44" s="3" t="s">
        <v>45</v>
      </c>
      <c r="E44" s="5" t="s">
        <v>46</v>
      </c>
      <c r="F44" s="3"/>
      <c r="G44" s="5" t="s">
        <v>47</v>
      </c>
      <c r="H44" s="3"/>
      <c r="I44" s="12" t="s">
        <v>48</v>
      </c>
      <c r="J44" s="3"/>
      <c r="K44" s="3" t="s">
        <v>49</v>
      </c>
      <c r="L44" s="11" t="s">
        <v>50</v>
      </c>
      <c r="M44" s="3">
        <v>12</v>
      </c>
      <c r="N44" s="3"/>
      <c r="O44" s="10">
        <v>73200</v>
      </c>
      <c r="P44" s="8" t="s">
        <v>51</v>
      </c>
      <c r="Q44" s="9" t="s">
        <v>51</v>
      </c>
    </row>
    <row r="45" spans="1:17" ht="15" hidden="1" x14ac:dyDescent="0.25">
      <c r="A45" s="3" t="s">
        <v>2266</v>
      </c>
      <c r="B45" s="3" t="s">
        <v>7</v>
      </c>
      <c r="C45" s="3" t="s">
        <v>44</v>
      </c>
      <c r="D45" s="3" t="s">
        <v>45</v>
      </c>
      <c r="E45" s="5" t="s">
        <v>46</v>
      </c>
      <c r="F45" s="3"/>
      <c r="G45" s="5" t="s">
        <v>47</v>
      </c>
      <c r="H45" s="3"/>
      <c r="I45" s="12" t="s">
        <v>48</v>
      </c>
      <c r="J45" s="3"/>
      <c r="K45" s="3" t="s">
        <v>49</v>
      </c>
      <c r="L45" s="11" t="s">
        <v>50</v>
      </c>
      <c r="M45" s="3">
        <v>12</v>
      </c>
      <c r="N45" s="3"/>
      <c r="O45" s="10">
        <v>146400</v>
      </c>
      <c r="P45" s="8" t="s">
        <v>51</v>
      </c>
      <c r="Q45" s="9" t="s">
        <v>51</v>
      </c>
    </row>
    <row r="46" spans="1:17" ht="15" hidden="1" x14ac:dyDescent="0.25">
      <c r="A46" s="3" t="s">
        <v>2267</v>
      </c>
      <c r="B46" s="3" t="s">
        <v>7</v>
      </c>
      <c r="C46" s="3" t="s">
        <v>44</v>
      </c>
      <c r="D46" s="3" t="s">
        <v>45</v>
      </c>
      <c r="E46" s="5" t="s">
        <v>46</v>
      </c>
      <c r="F46" s="3"/>
      <c r="G46" s="5" t="s">
        <v>47</v>
      </c>
      <c r="H46" s="3"/>
      <c r="I46" s="12" t="s">
        <v>48</v>
      </c>
      <c r="J46" s="3"/>
      <c r="K46" s="3" t="s">
        <v>49</v>
      </c>
      <c r="L46" s="11" t="s">
        <v>50</v>
      </c>
      <c r="M46" s="3">
        <v>12</v>
      </c>
      <c r="N46" s="3"/>
      <c r="O46" s="10">
        <v>268400</v>
      </c>
      <c r="P46" s="8" t="s">
        <v>51</v>
      </c>
      <c r="Q46" s="9" t="s">
        <v>51</v>
      </c>
    </row>
    <row r="47" spans="1:17" ht="15" hidden="1" x14ac:dyDescent="0.25">
      <c r="A47" s="3" t="s">
        <v>1591</v>
      </c>
      <c r="B47" s="3" t="s">
        <v>8</v>
      </c>
      <c r="C47" s="3" t="s">
        <v>78</v>
      </c>
      <c r="D47" s="3" t="s">
        <v>96</v>
      </c>
      <c r="E47" s="5" t="s">
        <v>97</v>
      </c>
      <c r="F47" s="3"/>
      <c r="G47" s="5" t="s">
        <v>47</v>
      </c>
      <c r="H47" s="3"/>
      <c r="I47" s="12" t="s">
        <v>48</v>
      </c>
      <c r="J47" s="3"/>
      <c r="K47" s="3" t="s">
        <v>49</v>
      </c>
      <c r="L47" s="11" t="s">
        <v>50</v>
      </c>
      <c r="M47" s="3">
        <v>12</v>
      </c>
      <c r="N47" s="3"/>
      <c r="O47" s="10">
        <v>35000</v>
      </c>
      <c r="P47" s="8" t="s">
        <v>92</v>
      </c>
      <c r="Q47" s="9" t="s">
        <v>92</v>
      </c>
    </row>
    <row r="48" spans="1:17" ht="15" hidden="1" x14ac:dyDescent="0.25">
      <c r="A48" s="3" t="s">
        <v>1592</v>
      </c>
      <c r="B48" s="3" t="s">
        <v>7</v>
      </c>
      <c r="C48" s="3" t="s">
        <v>78</v>
      </c>
      <c r="D48" s="3" t="s">
        <v>98</v>
      </c>
      <c r="E48" s="5" t="s">
        <v>99</v>
      </c>
      <c r="F48" s="3"/>
      <c r="G48" s="5" t="s">
        <v>47</v>
      </c>
      <c r="H48" s="3"/>
      <c r="I48" s="12" t="s">
        <v>57</v>
      </c>
      <c r="J48" s="3"/>
      <c r="K48" s="3" t="s">
        <v>100</v>
      </c>
      <c r="L48" s="11">
        <v>42705</v>
      </c>
      <c r="M48" s="3">
        <v>12</v>
      </c>
      <c r="N48" s="3"/>
      <c r="O48" s="10">
        <v>10650</v>
      </c>
      <c r="P48" s="8" t="s">
        <v>84</v>
      </c>
      <c r="Q48" s="9" t="s">
        <v>84</v>
      </c>
    </row>
    <row r="49" spans="1:17" ht="15" hidden="1" x14ac:dyDescent="0.25">
      <c r="A49" s="3" t="s">
        <v>2268</v>
      </c>
      <c r="B49" s="3" t="s">
        <v>2</v>
      </c>
      <c r="C49" s="3" t="s">
        <v>52</v>
      </c>
      <c r="D49" s="3" t="s">
        <v>53</v>
      </c>
      <c r="E49" s="5" t="s">
        <v>54</v>
      </c>
      <c r="F49" s="3" t="s">
        <v>101</v>
      </c>
      <c r="G49" s="5" t="s">
        <v>102</v>
      </c>
      <c r="H49" s="3"/>
      <c r="I49" s="12" t="s">
        <v>48</v>
      </c>
      <c r="J49" s="3"/>
      <c r="K49" s="3" t="s">
        <v>49</v>
      </c>
      <c r="L49" s="11" t="s">
        <v>50</v>
      </c>
      <c r="M49" s="3">
        <v>12</v>
      </c>
      <c r="N49" s="3"/>
      <c r="O49" s="10">
        <v>46691.4</v>
      </c>
      <c r="P49" s="8" t="s">
        <v>103</v>
      </c>
      <c r="Q49" s="9" t="s">
        <v>103</v>
      </c>
    </row>
    <row r="50" spans="1:17" ht="15" hidden="1" x14ac:dyDescent="0.25">
      <c r="A50" s="3" t="s">
        <v>2269</v>
      </c>
      <c r="B50" s="3" t="s">
        <v>2</v>
      </c>
      <c r="C50" s="3" t="s">
        <v>52</v>
      </c>
      <c r="D50" s="3" t="s">
        <v>104</v>
      </c>
      <c r="E50" s="5" t="s">
        <v>105</v>
      </c>
      <c r="F50" s="3" t="s">
        <v>106</v>
      </c>
      <c r="G50" s="5" t="s">
        <v>107</v>
      </c>
      <c r="H50" s="3"/>
      <c r="I50" s="12" t="s">
        <v>48</v>
      </c>
      <c r="J50" s="3"/>
      <c r="K50" s="3" t="s">
        <v>49</v>
      </c>
      <c r="L50" s="11">
        <v>42705</v>
      </c>
      <c r="M50" s="3">
        <v>12</v>
      </c>
      <c r="N50" s="3"/>
      <c r="O50" s="10">
        <v>50000</v>
      </c>
      <c r="P50" s="8" t="s">
        <v>108</v>
      </c>
      <c r="Q50" s="9" t="s">
        <v>108</v>
      </c>
    </row>
    <row r="51" spans="1:17" ht="15" hidden="1" x14ac:dyDescent="0.25">
      <c r="A51" s="3" t="s">
        <v>2270</v>
      </c>
      <c r="B51" s="3" t="s">
        <v>7</v>
      </c>
      <c r="C51" s="3" t="s">
        <v>52</v>
      </c>
      <c r="D51" s="3" t="s">
        <v>109</v>
      </c>
      <c r="E51" s="5" t="s">
        <v>110</v>
      </c>
      <c r="F51" s="3" t="s">
        <v>111</v>
      </c>
      <c r="G51" s="5" t="s">
        <v>112</v>
      </c>
      <c r="H51" s="3"/>
      <c r="I51" s="12" t="s">
        <v>48</v>
      </c>
      <c r="J51" s="3"/>
      <c r="K51" s="3" t="s">
        <v>49</v>
      </c>
      <c r="L51" s="11" t="s">
        <v>50</v>
      </c>
      <c r="M51" s="3">
        <v>24</v>
      </c>
      <c r="N51" s="3"/>
      <c r="O51" s="10">
        <v>110000</v>
      </c>
      <c r="P51" s="8" t="s">
        <v>113</v>
      </c>
      <c r="Q51" s="9" t="s">
        <v>113</v>
      </c>
    </row>
    <row r="52" spans="1:17" ht="15" hidden="1" x14ac:dyDescent="0.25">
      <c r="A52" s="3" t="s">
        <v>1593</v>
      </c>
      <c r="B52" s="3" t="s">
        <v>7</v>
      </c>
      <c r="C52" s="3" t="s">
        <v>78</v>
      </c>
      <c r="D52" s="3" t="s">
        <v>114</v>
      </c>
      <c r="E52" s="5" t="s">
        <v>115</v>
      </c>
      <c r="F52" s="3"/>
      <c r="G52" s="5" t="s">
        <v>47</v>
      </c>
      <c r="H52" s="3"/>
      <c r="I52" s="12" t="s">
        <v>48</v>
      </c>
      <c r="J52" s="3"/>
      <c r="K52" s="3" t="s">
        <v>49</v>
      </c>
      <c r="L52" s="11" t="s">
        <v>50</v>
      </c>
      <c r="M52" s="3">
        <v>36</v>
      </c>
      <c r="N52" s="3"/>
      <c r="O52" s="10">
        <v>30000</v>
      </c>
      <c r="P52" s="8" t="s">
        <v>92</v>
      </c>
      <c r="Q52" s="7" t="s">
        <v>92</v>
      </c>
    </row>
    <row r="53" spans="1:17" ht="15" hidden="1" x14ac:dyDescent="0.25">
      <c r="A53" s="3" t="s">
        <v>1594</v>
      </c>
      <c r="B53" s="3" t="s">
        <v>5</v>
      </c>
      <c r="C53" s="3" t="s">
        <v>78</v>
      </c>
      <c r="D53" s="3" t="s">
        <v>90</v>
      </c>
      <c r="E53" s="5" t="s">
        <v>91</v>
      </c>
      <c r="F53" s="3"/>
      <c r="G53" s="5" t="s">
        <v>47</v>
      </c>
      <c r="H53" s="3"/>
      <c r="I53" s="12" t="s">
        <v>48</v>
      </c>
      <c r="J53" s="3"/>
      <c r="K53" s="3" t="s">
        <v>49</v>
      </c>
      <c r="L53" s="11" t="s">
        <v>50</v>
      </c>
      <c r="M53" s="3">
        <v>12</v>
      </c>
      <c r="N53" s="3"/>
      <c r="O53" s="10">
        <v>150000</v>
      </c>
      <c r="P53" s="8" t="s">
        <v>92</v>
      </c>
      <c r="Q53" s="9" t="s">
        <v>92</v>
      </c>
    </row>
    <row r="54" spans="1:17" ht="15" hidden="1" x14ac:dyDescent="0.25">
      <c r="A54" s="3" t="s">
        <v>2271</v>
      </c>
      <c r="B54" s="3" t="s">
        <v>2</v>
      </c>
      <c r="C54" s="3" t="s">
        <v>78</v>
      </c>
      <c r="D54" s="3" t="s">
        <v>116</v>
      </c>
      <c r="E54" s="5" t="s">
        <v>117</v>
      </c>
      <c r="F54" s="3"/>
      <c r="G54" s="5" t="s">
        <v>47</v>
      </c>
      <c r="H54" s="3"/>
      <c r="I54" s="12" t="s">
        <v>48</v>
      </c>
      <c r="J54" s="3"/>
      <c r="K54" s="3" t="s">
        <v>49</v>
      </c>
      <c r="L54" s="11" t="s">
        <v>50</v>
      </c>
      <c r="M54" s="3">
        <v>12</v>
      </c>
      <c r="N54" s="3"/>
      <c r="O54" s="10">
        <v>42700</v>
      </c>
      <c r="P54" s="8" t="s">
        <v>51</v>
      </c>
      <c r="Q54" s="9" t="s">
        <v>51</v>
      </c>
    </row>
    <row r="55" spans="1:17" ht="15" hidden="1" x14ac:dyDescent="0.25">
      <c r="A55" s="3" t="s">
        <v>1595</v>
      </c>
      <c r="B55" s="3" t="s">
        <v>2</v>
      </c>
      <c r="C55" s="3" t="s">
        <v>78</v>
      </c>
      <c r="D55" s="3" t="s">
        <v>118</v>
      </c>
      <c r="E55" s="5" t="s">
        <v>119</v>
      </c>
      <c r="F55" s="3"/>
      <c r="G55" s="5" t="s">
        <v>47</v>
      </c>
      <c r="H55" s="3"/>
      <c r="I55" s="12" t="s">
        <v>48</v>
      </c>
      <c r="J55" s="3"/>
      <c r="K55" s="3" t="s">
        <v>49</v>
      </c>
      <c r="L55" s="11" t="s">
        <v>50</v>
      </c>
      <c r="M55" s="3">
        <v>12</v>
      </c>
      <c r="N55" s="3"/>
      <c r="O55" s="10">
        <v>84300</v>
      </c>
      <c r="P55" s="8" t="s">
        <v>84</v>
      </c>
      <c r="Q55" s="9" t="s">
        <v>84</v>
      </c>
    </row>
    <row r="56" spans="1:17" ht="15" hidden="1" x14ac:dyDescent="0.25">
      <c r="A56" s="3" t="s">
        <v>2272</v>
      </c>
      <c r="B56" s="3" t="s">
        <v>3</v>
      </c>
      <c r="C56" s="3" t="s">
        <v>52</v>
      </c>
      <c r="D56" s="3" t="s">
        <v>53</v>
      </c>
      <c r="E56" s="5" t="s">
        <v>54</v>
      </c>
      <c r="F56" s="3" t="s">
        <v>120</v>
      </c>
      <c r="G56" s="5" t="s">
        <v>121</v>
      </c>
      <c r="H56" s="3"/>
      <c r="I56" s="12" t="s">
        <v>48</v>
      </c>
      <c r="J56" s="3"/>
      <c r="K56" s="3" t="s">
        <v>49</v>
      </c>
      <c r="L56" s="11" t="s">
        <v>50</v>
      </c>
      <c r="M56" s="3">
        <v>36</v>
      </c>
      <c r="N56" s="3"/>
      <c r="O56" s="10">
        <v>200000</v>
      </c>
      <c r="P56" s="8" t="s">
        <v>103</v>
      </c>
      <c r="Q56" s="9" t="s">
        <v>103</v>
      </c>
    </row>
    <row r="57" spans="1:17" ht="15" hidden="1" x14ac:dyDescent="0.25">
      <c r="A57" s="3" t="s">
        <v>2273</v>
      </c>
      <c r="B57" s="3" t="s">
        <v>24</v>
      </c>
      <c r="C57" s="3" t="s">
        <v>52</v>
      </c>
      <c r="D57" s="3" t="s">
        <v>53</v>
      </c>
      <c r="E57" s="5" t="s">
        <v>54</v>
      </c>
      <c r="F57" s="3" t="s">
        <v>122</v>
      </c>
      <c r="G57" s="5" t="s">
        <v>123</v>
      </c>
      <c r="H57" s="3"/>
      <c r="I57" s="12" t="s">
        <v>48</v>
      </c>
      <c r="J57" s="3"/>
      <c r="K57" s="3" t="s">
        <v>49</v>
      </c>
      <c r="L57" s="11" t="s">
        <v>50</v>
      </c>
      <c r="M57" s="3">
        <v>12</v>
      </c>
      <c r="N57" s="3"/>
      <c r="O57" s="10">
        <v>320000</v>
      </c>
      <c r="P57" s="8" t="s">
        <v>103</v>
      </c>
      <c r="Q57" s="9" t="s">
        <v>103</v>
      </c>
    </row>
    <row r="58" spans="1:17" ht="15" hidden="1" x14ac:dyDescent="0.25">
      <c r="A58" s="3" t="s">
        <v>1596</v>
      </c>
      <c r="B58" s="3" t="s">
        <v>24</v>
      </c>
      <c r="C58" s="3" t="s">
        <v>52</v>
      </c>
      <c r="D58" s="3" t="s">
        <v>53</v>
      </c>
      <c r="E58" s="5" t="s">
        <v>54</v>
      </c>
      <c r="F58" s="3" t="s">
        <v>122</v>
      </c>
      <c r="G58" s="5" t="s">
        <v>123</v>
      </c>
      <c r="H58" s="3"/>
      <c r="I58" s="12" t="s">
        <v>48</v>
      </c>
      <c r="J58" s="3"/>
      <c r="K58" s="3" t="s">
        <v>49</v>
      </c>
      <c r="L58" s="11" t="s">
        <v>50</v>
      </c>
      <c r="M58" s="3">
        <v>12</v>
      </c>
      <c r="N58" s="3"/>
      <c r="O58" s="10">
        <v>50000</v>
      </c>
      <c r="P58" s="8" t="s">
        <v>103</v>
      </c>
      <c r="Q58" s="9" t="s">
        <v>75</v>
      </c>
    </row>
    <row r="59" spans="1:17" ht="15" hidden="1" x14ac:dyDescent="0.25">
      <c r="A59" s="3" t="s">
        <v>1597</v>
      </c>
      <c r="B59" s="3" t="s">
        <v>24</v>
      </c>
      <c r="C59" s="3" t="s">
        <v>124</v>
      </c>
      <c r="D59" s="3" t="s">
        <v>125</v>
      </c>
      <c r="E59" s="5" t="s">
        <v>126</v>
      </c>
      <c r="F59" s="3" t="s">
        <v>127</v>
      </c>
      <c r="G59" s="5" t="s">
        <v>128</v>
      </c>
      <c r="H59" s="3"/>
      <c r="I59" s="12" t="s">
        <v>48</v>
      </c>
      <c r="J59" s="3"/>
      <c r="K59" s="3" t="s">
        <v>49</v>
      </c>
      <c r="L59" s="11" t="s">
        <v>50</v>
      </c>
      <c r="M59" s="3">
        <v>24</v>
      </c>
      <c r="N59" s="3"/>
      <c r="O59" s="10">
        <v>50000</v>
      </c>
      <c r="P59" s="8" t="s">
        <v>75</v>
      </c>
      <c r="Q59" s="9" t="s">
        <v>75</v>
      </c>
    </row>
    <row r="60" spans="1:17" ht="15" hidden="1" x14ac:dyDescent="0.25">
      <c r="A60" s="3" t="s">
        <v>1598</v>
      </c>
      <c r="B60" s="3" t="s">
        <v>24</v>
      </c>
      <c r="C60" s="3" t="s">
        <v>124</v>
      </c>
      <c r="D60" s="3" t="s">
        <v>125</v>
      </c>
      <c r="E60" s="5" t="s">
        <v>126</v>
      </c>
      <c r="F60" s="3" t="s">
        <v>127</v>
      </c>
      <c r="G60" s="5" t="s">
        <v>128</v>
      </c>
      <c r="H60" s="3"/>
      <c r="I60" s="12" t="s">
        <v>48</v>
      </c>
      <c r="J60" s="3"/>
      <c r="K60" s="3" t="s">
        <v>49</v>
      </c>
      <c r="L60" s="11" t="s">
        <v>50</v>
      </c>
      <c r="M60" s="3">
        <v>24</v>
      </c>
      <c r="N60" s="3"/>
      <c r="O60" s="10">
        <v>30000</v>
      </c>
      <c r="P60" s="8" t="s">
        <v>75</v>
      </c>
      <c r="Q60" s="9" t="s">
        <v>84</v>
      </c>
    </row>
    <row r="61" spans="1:17" ht="15" hidden="1" x14ac:dyDescent="0.25">
      <c r="A61" s="3" t="s">
        <v>1599</v>
      </c>
      <c r="B61" s="3" t="s">
        <v>2</v>
      </c>
      <c r="C61" s="3" t="s">
        <v>78</v>
      </c>
      <c r="D61" s="3" t="s">
        <v>129</v>
      </c>
      <c r="E61" s="5" t="s">
        <v>130</v>
      </c>
      <c r="F61" s="3"/>
      <c r="G61" s="5" t="s">
        <v>47</v>
      </c>
      <c r="H61" s="3"/>
      <c r="I61" s="12" t="s">
        <v>48</v>
      </c>
      <c r="J61" s="3"/>
      <c r="K61" s="3" t="s">
        <v>49</v>
      </c>
      <c r="L61" s="11">
        <v>42705</v>
      </c>
      <c r="M61" s="3">
        <v>36</v>
      </c>
      <c r="N61" s="3"/>
      <c r="O61" s="10">
        <v>20000</v>
      </c>
      <c r="P61" s="8" t="s">
        <v>92</v>
      </c>
      <c r="Q61" s="9" t="s">
        <v>92</v>
      </c>
    </row>
    <row r="62" spans="1:17" ht="15" hidden="1" x14ac:dyDescent="0.25">
      <c r="A62" s="3" t="s">
        <v>2274</v>
      </c>
      <c r="B62" s="3" t="s">
        <v>3</v>
      </c>
      <c r="C62" s="3" t="s">
        <v>78</v>
      </c>
      <c r="D62" s="3" t="s">
        <v>131</v>
      </c>
      <c r="E62" s="5" t="s">
        <v>132</v>
      </c>
      <c r="F62" s="3"/>
      <c r="G62" s="5" t="s">
        <v>47</v>
      </c>
      <c r="H62" s="3"/>
      <c r="I62" s="12" t="s">
        <v>48</v>
      </c>
      <c r="J62" s="3"/>
      <c r="K62" s="3" t="s">
        <v>49</v>
      </c>
      <c r="L62" s="11" t="s">
        <v>50</v>
      </c>
      <c r="M62" s="3">
        <v>12</v>
      </c>
      <c r="N62" s="3"/>
      <c r="O62" s="10">
        <v>183000</v>
      </c>
      <c r="P62" s="8" t="s">
        <v>51</v>
      </c>
      <c r="Q62" s="9" t="s">
        <v>51</v>
      </c>
    </row>
    <row r="63" spans="1:17" ht="15" hidden="1" x14ac:dyDescent="0.25">
      <c r="A63" s="3" t="s">
        <v>1600</v>
      </c>
      <c r="B63" s="3" t="s">
        <v>5</v>
      </c>
      <c r="C63" s="3" t="s">
        <v>78</v>
      </c>
      <c r="D63" s="3" t="s">
        <v>133</v>
      </c>
      <c r="E63" s="5" t="s">
        <v>134</v>
      </c>
      <c r="F63" s="3"/>
      <c r="G63" s="5" t="s">
        <v>47</v>
      </c>
      <c r="H63" s="3"/>
      <c r="I63" s="12" t="s">
        <v>48</v>
      </c>
      <c r="J63" s="3"/>
      <c r="K63" s="3" t="s">
        <v>49</v>
      </c>
      <c r="L63" s="11" t="s">
        <v>50</v>
      </c>
      <c r="M63" s="3">
        <v>12</v>
      </c>
      <c r="N63" s="3"/>
      <c r="O63" s="10">
        <v>7300</v>
      </c>
      <c r="P63" s="8" t="s">
        <v>84</v>
      </c>
      <c r="Q63" s="9" t="s">
        <v>84</v>
      </c>
    </row>
    <row r="64" spans="1:17" ht="15" hidden="1" x14ac:dyDescent="0.25">
      <c r="A64" s="3" t="s">
        <v>2275</v>
      </c>
      <c r="B64" s="3" t="s">
        <v>24</v>
      </c>
      <c r="C64" s="3" t="s">
        <v>52</v>
      </c>
      <c r="D64" s="3" t="s">
        <v>53</v>
      </c>
      <c r="E64" s="5" t="s">
        <v>54</v>
      </c>
      <c r="F64" s="3" t="s">
        <v>135</v>
      </c>
      <c r="G64" s="5" t="s">
        <v>136</v>
      </c>
      <c r="H64" s="3"/>
      <c r="I64" s="12" t="s">
        <v>48</v>
      </c>
      <c r="J64" s="3"/>
      <c r="K64" s="3" t="s">
        <v>49</v>
      </c>
      <c r="L64" s="11" t="s">
        <v>50</v>
      </c>
      <c r="M64" s="3">
        <v>36</v>
      </c>
      <c r="N64" s="3"/>
      <c r="O64" s="10">
        <v>291128</v>
      </c>
      <c r="P64" s="8" t="s">
        <v>103</v>
      </c>
      <c r="Q64" s="9" t="s">
        <v>103</v>
      </c>
    </row>
    <row r="65" spans="1:17" ht="15" hidden="1" x14ac:dyDescent="0.25">
      <c r="A65" s="3" t="s">
        <v>1601</v>
      </c>
      <c r="B65" s="3" t="s">
        <v>24</v>
      </c>
      <c r="C65" s="3" t="s">
        <v>52</v>
      </c>
      <c r="D65" s="3" t="s">
        <v>53</v>
      </c>
      <c r="E65" s="5" t="s">
        <v>54</v>
      </c>
      <c r="F65" s="3" t="s">
        <v>135</v>
      </c>
      <c r="G65" s="5" t="s">
        <v>136</v>
      </c>
      <c r="H65" s="3"/>
      <c r="I65" s="12" t="s">
        <v>48</v>
      </c>
      <c r="J65" s="3"/>
      <c r="K65" s="3" t="s">
        <v>49</v>
      </c>
      <c r="L65" s="11" t="s">
        <v>50</v>
      </c>
      <c r="M65" s="3">
        <v>36</v>
      </c>
      <c r="N65" s="3"/>
      <c r="O65" s="10">
        <v>102000</v>
      </c>
      <c r="P65" s="8" t="s">
        <v>103</v>
      </c>
      <c r="Q65" s="9" t="s">
        <v>75</v>
      </c>
    </row>
    <row r="66" spans="1:17" ht="15" hidden="1" x14ac:dyDescent="0.25">
      <c r="A66" s="3" t="s">
        <v>2276</v>
      </c>
      <c r="B66" s="3" t="s">
        <v>2</v>
      </c>
      <c r="C66" s="3" t="s">
        <v>78</v>
      </c>
      <c r="D66" s="3" t="s">
        <v>137</v>
      </c>
      <c r="E66" s="5" t="s">
        <v>138</v>
      </c>
      <c r="F66" s="3"/>
      <c r="G66" s="5" t="s">
        <v>47</v>
      </c>
      <c r="H66" s="3"/>
      <c r="I66" s="12" t="s">
        <v>48</v>
      </c>
      <c r="J66" s="3"/>
      <c r="K66" s="3" t="s">
        <v>49</v>
      </c>
      <c r="L66" s="11">
        <v>42705</v>
      </c>
      <c r="M66" s="3">
        <v>12</v>
      </c>
      <c r="N66" s="3"/>
      <c r="O66" s="10">
        <v>46000</v>
      </c>
      <c r="P66" s="8" t="s">
        <v>81</v>
      </c>
      <c r="Q66" s="9" t="s">
        <v>81</v>
      </c>
    </row>
    <row r="67" spans="1:17" ht="15" hidden="1" x14ac:dyDescent="0.25">
      <c r="A67" s="3" t="s">
        <v>2277</v>
      </c>
      <c r="B67" s="3" t="s">
        <v>8</v>
      </c>
      <c r="C67" s="3" t="s">
        <v>78</v>
      </c>
      <c r="D67" s="3" t="s">
        <v>139</v>
      </c>
      <c r="E67" s="5" t="s">
        <v>140</v>
      </c>
      <c r="F67" s="3"/>
      <c r="G67" s="5" t="s">
        <v>47</v>
      </c>
      <c r="H67" s="3"/>
      <c r="I67" s="12" t="s">
        <v>48</v>
      </c>
      <c r="J67" s="3"/>
      <c r="K67" s="3" t="s">
        <v>49</v>
      </c>
      <c r="L67" s="11" t="s">
        <v>50</v>
      </c>
      <c r="M67" s="3">
        <v>12</v>
      </c>
      <c r="N67" s="3"/>
      <c r="O67" s="10">
        <v>49000</v>
      </c>
      <c r="P67" s="8" t="s">
        <v>103</v>
      </c>
      <c r="Q67" s="9" t="s">
        <v>103</v>
      </c>
    </row>
    <row r="68" spans="1:17" ht="15" hidden="1" x14ac:dyDescent="0.25">
      <c r="A68" s="3" t="s">
        <v>2278</v>
      </c>
      <c r="B68" s="3" t="s">
        <v>24</v>
      </c>
      <c r="C68" s="3" t="s">
        <v>78</v>
      </c>
      <c r="D68" s="3" t="s">
        <v>141</v>
      </c>
      <c r="E68" s="5" t="s">
        <v>142</v>
      </c>
      <c r="F68" s="3"/>
      <c r="G68" s="5" t="s">
        <v>47</v>
      </c>
      <c r="H68" s="3"/>
      <c r="I68" s="12" t="s">
        <v>48</v>
      </c>
      <c r="J68" s="3"/>
      <c r="K68" s="3" t="s">
        <v>49</v>
      </c>
      <c r="L68" s="11" t="s">
        <v>50</v>
      </c>
      <c r="M68" s="3">
        <v>36</v>
      </c>
      <c r="N68" s="3"/>
      <c r="O68" s="10">
        <v>50000</v>
      </c>
      <c r="P68" s="8" t="s">
        <v>75</v>
      </c>
      <c r="Q68" s="9" t="s">
        <v>81</v>
      </c>
    </row>
    <row r="69" spans="1:17" ht="15" hidden="1" x14ac:dyDescent="0.25">
      <c r="A69" s="3" t="s">
        <v>1602</v>
      </c>
      <c r="B69" s="3" t="s">
        <v>24</v>
      </c>
      <c r="C69" s="3" t="s">
        <v>78</v>
      </c>
      <c r="D69" s="3" t="s">
        <v>141</v>
      </c>
      <c r="E69" s="5" t="s">
        <v>142</v>
      </c>
      <c r="F69" s="3"/>
      <c r="G69" s="5" t="s">
        <v>47</v>
      </c>
      <c r="H69" s="3"/>
      <c r="I69" s="12" t="s">
        <v>48</v>
      </c>
      <c r="J69" s="3"/>
      <c r="K69" s="3" t="s">
        <v>49</v>
      </c>
      <c r="L69" s="11" t="s">
        <v>50</v>
      </c>
      <c r="M69" s="3">
        <v>36</v>
      </c>
      <c r="N69" s="3"/>
      <c r="O69" s="10">
        <v>50000</v>
      </c>
      <c r="P69" s="8" t="s">
        <v>75</v>
      </c>
      <c r="Q69" s="9" t="s">
        <v>75</v>
      </c>
    </row>
    <row r="70" spans="1:17" ht="15" hidden="1" x14ac:dyDescent="0.25">
      <c r="A70" s="3" t="s">
        <v>2279</v>
      </c>
      <c r="B70" s="3" t="s">
        <v>7</v>
      </c>
      <c r="C70" s="3" t="s">
        <v>78</v>
      </c>
      <c r="D70" s="3" t="s">
        <v>143</v>
      </c>
      <c r="E70" s="5" t="s">
        <v>144</v>
      </c>
      <c r="F70" s="3"/>
      <c r="G70" s="5" t="s">
        <v>47</v>
      </c>
      <c r="H70" s="3"/>
      <c r="I70" s="12" t="s">
        <v>48</v>
      </c>
      <c r="J70" s="3"/>
      <c r="K70" s="3" t="s">
        <v>49</v>
      </c>
      <c r="L70" s="11" t="s">
        <v>50</v>
      </c>
      <c r="M70" s="3">
        <v>12</v>
      </c>
      <c r="N70" s="3"/>
      <c r="O70" s="10">
        <v>48000</v>
      </c>
      <c r="P70" s="8" t="s">
        <v>103</v>
      </c>
      <c r="Q70" s="9" t="s">
        <v>103</v>
      </c>
    </row>
    <row r="71" spans="1:17" ht="15" hidden="1" x14ac:dyDescent="0.25">
      <c r="A71" s="3" t="s">
        <v>2280</v>
      </c>
      <c r="B71" s="3" t="s">
        <v>2</v>
      </c>
      <c r="C71" s="3" t="s">
        <v>78</v>
      </c>
      <c r="D71" s="3" t="s">
        <v>145</v>
      </c>
      <c r="E71" s="5" t="s">
        <v>146</v>
      </c>
      <c r="F71" s="3"/>
      <c r="G71" s="5" t="s">
        <v>47</v>
      </c>
      <c r="H71" s="3"/>
      <c r="I71" s="12" t="s">
        <v>48</v>
      </c>
      <c r="J71" s="3"/>
      <c r="K71" s="3" t="s">
        <v>49</v>
      </c>
      <c r="L71" s="11" t="s">
        <v>50</v>
      </c>
      <c r="M71" s="3">
        <v>12</v>
      </c>
      <c r="N71" s="3"/>
      <c r="O71" s="10">
        <v>50000</v>
      </c>
      <c r="P71" s="8" t="s">
        <v>103</v>
      </c>
      <c r="Q71" s="9" t="s">
        <v>103</v>
      </c>
    </row>
    <row r="72" spans="1:17" ht="15" hidden="1" x14ac:dyDescent="0.25">
      <c r="A72" s="3" t="s">
        <v>2281</v>
      </c>
      <c r="B72" s="3" t="s">
        <v>7</v>
      </c>
      <c r="C72" s="3" t="s">
        <v>52</v>
      </c>
      <c r="D72" s="3" t="s">
        <v>53</v>
      </c>
      <c r="E72" s="5" t="s">
        <v>54</v>
      </c>
      <c r="F72" s="3" t="s">
        <v>147</v>
      </c>
      <c r="G72" s="5" t="s">
        <v>148</v>
      </c>
      <c r="H72" s="3"/>
      <c r="I72" s="12" t="s">
        <v>48</v>
      </c>
      <c r="J72" s="3"/>
      <c r="K72" s="3" t="s">
        <v>49</v>
      </c>
      <c r="L72" s="11" t="s">
        <v>50</v>
      </c>
      <c r="M72" s="3">
        <v>12</v>
      </c>
      <c r="N72" s="3"/>
      <c r="O72" s="10">
        <v>135420</v>
      </c>
      <c r="P72" s="8" t="s">
        <v>103</v>
      </c>
      <c r="Q72" s="9" t="s">
        <v>103</v>
      </c>
    </row>
    <row r="73" spans="1:17" ht="15" hidden="1" x14ac:dyDescent="0.25">
      <c r="A73" s="3" t="s">
        <v>2282</v>
      </c>
      <c r="B73" s="3" t="s">
        <v>3</v>
      </c>
      <c r="C73" s="3" t="s">
        <v>52</v>
      </c>
      <c r="D73" s="3" t="s">
        <v>53</v>
      </c>
      <c r="E73" s="5" t="s">
        <v>54</v>
      </c>
      <c r="F73" s="3" t="s">
        <v>149</v>
      </c>
      <c r="G73" s="5" t="s">
        <v>150</v>
      </c>
      <c r="H73" s="3"/>
      <c r="I73" s="12" t="s">
        <v>48</v>
      </c>
      <c r="J73" s="3"/>
      <c r="K73" s="3" t="s">
        <v>49</v>
      </c>
      <c r="L73" s="11" t="s">
        <v>50</v>
      </c>
      <c r="M73" s="3">
        <v>12</v>
      </c>
      <c r="N73" s="3"/>
      <c r="O73" s="10">
        <v>79300</v>
      </c>
      <c r="P73" s="8" t="s">
        <v>103</v>
      </c>
      <c r="Q73" s="9" t="s">
        <v>103</v>
      </c>
    </row>
    <row r="74" spans="1:17" ht="15" hidden="1" x14ac:dyDescent="0.25">
      <c r="A74" s="3" t="s">
        <v>2283</v>
      </c>
      <c r="B74" s="3" t="s">
        <v>3</v>
      </c>
      <c r="C74" s="3" t="s">
        <v>52</v>
      </c>
      <c r="D74" s="3" t="s">
        <v>53</v>
      </c>
      <c r="E74" s="5" t="s">
        <v>54</v>
      </c>
      <c r="F74" s="3" t="s">
        <v>151</v>
      </c>
      <c r="G74" s="5" t="s">
        <v>152</v>
      </c>
      <c r="H74" s="3"/>
      <c r="I74" s="12" t="s">
        <v>48</v>
      </c>
      <c r="J74" s="3"/>
      <c r="K74" s="3" t="s">
        <v>49</v>
      </c>
      <c r="L74" s="11" t="s">
        <v>50</v>
      </c>
      <c r="M74" s="3">
        <v>12</v>
      </c>
      <c r="N74" s="3"/>
      <c r="O74" s="10">
        <v>85400</v>
      </c>
      <c r="P74" s="8" t="s">
        <v>103</v>
      </c>
      <c r="Q74" s="9" t="s">
        <v>103</v>
      </c>
    </row>
    <row r="75" spans="1:17" ht="15" hidden="1" x14ac:dyDescent="0.25">
      <c r="A75" s="3" t="s">
        <v>2284</v>
      </c>
      <c r="B75" s="3" t="s">
        <v>3</v>
      </c>
      <c r="C75" s="3" t="s">
        <v>52</v>
      </c>
      <c r="D75" s="3" t="s">
        <v>53</v>
      </c>
      <c r="E75" s="5" t="s">
        <v>54</v>
      </c>
      <c r="F75" s="3" t="s">
        <v>153</v>
      </c>
      <c r="G75" s="5" t="s">
        <v>154</v>
      </c>
      <c r="H75" s="3"/>
      <c r="I75" s="12" t="s">
        <v>48</v>
      </c>
      <c r="J75" s="3"/>
      <c r="K75" s="3" t="s">
        <v>49</v>
      </c>
      <c r="L75" s="11" t="s">
        <v>50</v>
      </c>
      <c r="M75" s="3">
        <v>12</v>
      </c>
      <c r="N75" s="3"/>
      <c r="O75" s="10">
        <v>61000</v>
      </c>
      <c r="P75" s="8" t="s">
        <v>103</v>
      </c>
      <c r="Q75" s="9" t="s">
        <v>103</v>
      </c>
    </row>
    <row r="76" spans="1:17" ht="15" hidden="1" x14ac:dyDescent="0.25">
      <c r="A76" s="3" t="s">
        <v>2285</v>
      </c>
      <c r="B76" s="3" t="s">
        <v>7</v>
      </c>
      <c r="C76" s="3" t="s">
        <v>52</v>
      </c>
      <c r="D76" s="3" t="s">
        <v>53</v>
      </c>
      <c r="E76" s="5" t="s">
        <v>54</v>
      </c>
      <c r="F76" s="3" t="s">
        <v>155</v>
      </c>
      <c r="G76" s="5" t="s">
        <v>156</v>
      </c>
      <c r="H76" s="3"/>
      <c r="I76" s="12" t="s">
        <v>48</v>
      </c>
      <c r="J76" s="3"/>
      <c r="K76" s="3" t="s">
        <v>49</v>
      </c>
      <c r="L76" s="11" t="s">
        <v>50</v>
      </c>
      <c r="M76" s="3">
        <v>12</v>
      </c>
      <c r="N76" s="3"/>
      <c r="O76" s="10">
        <v>61000</v>
      </c>
      <c r="P76" s="8" t="s">
        <v>103</v>
      </c>
      <c r="Q76" s="9" t="s">
        <v>103</v>
      </c>
    </row>
    <row r="77" spans="1:17" ht="15" hidden="1" x14ac:dyDescent="0.25">
      <c r="A77" s="3" t="s">
        <v>2286</v>
      </c>
      <c r="B77" s="3" t="s">
        <v>5</v>
      </c>
      <c r="C77" s="3" t="s">
        <v>52</v>
      </c>
      <c r="D77" s="3" t="s">
        <v>53</v>
      </c>
      <c r="E77" s="5" t="s">
        <v>54</v>
      </c>
      <c r="F77" s="3" t="s">
        <v>157</v>
      </c>
      <c r="G77" s="5" t="s">
        <v>158</v>
      </c>
      <c r="H77" s="3"/>
      <c r="I77" s="12" t="s">
        <v>48</v>
      </c>
      <c r="J77" s="3"/>
      <c r="K77" s="3" t="s">
        <v>49</v>
      </c>
      <c r="L77" s="11" t="s">
        <v>50</v>
      </c>
      <c r="M77" s="3">
        <v>12</v>
      </c>
      <c r="N77" s="3"/>
      <c r="O77" s="10">
        <v>40992</v>
      </c>
      <c r="P77" s="8" t="s">
        <v>103</v>
      </c>
      <c r="Q77" s="7" t="s">
        <v>103</v>
      </c>
    </row>
    <row r="78" spans="1:17" ht="15" hidden="1" x14ac:dyDescent="0.25">
      <c r="A78" s="3" t="s">
        <v>2287</v>
      </c>
      <c r="B78" s="3" t="s">
        <v>2</v>
      </c>
      <c r="C78" s="3" t="s">
        <v>52</v>
      </c>
      <c r="D78" s="3" t="s">
        <v>53</v>
      </c>
      <c r="E78" s="5" t="s">
        <v>54</v>
      </c>
      <c r="F78" s="3" t="s">
        <v>159</v>
      </c>
      <c r="G78" s="5" t="s">
        <v>160</v>
      </c>
      <c r="H78" s="3"/>
      <c r="I78" s="12" t="s">
        <v>48</v>
      </c>
      <c r="J78" s="3"/>
      <c r="K78" s="3" t="s">
        <v>49</v>
      </c>
      <c r="L78" s="11" t="s">
        <v>50</v>
      </c>
      <c r="M78" s="3">
        <v>12</v>
      </c>
      <c r="N78" s="3"/>
      <c r="O78" s="10">
        <v>169843</v>
      </c>
      <c r="P78" s="8" t="s">
        <v>103</v>
      </c>
      <c r="Q78" s="9" t="s">
        <v>103</v>
      </c>
    </row>
    <row r="79" spans="1:17" ht="15" hidden="1" x14ac:dyDescent="0.25">
      <c r="A79" s="3" t="s">
        <v>2288</v>
      </c>
      <c r="B79" s="3" t="s">
        <v>2</v>
      </c>
      <c r="C79" s="3" t="s">
        <v>78</v>
      </c>
      <c r="D79" s="3" t="s">
        <v>45</v>
      </c>
      <c r="E79" s="5" t="s">
        <v>46</v>
      </c>
      <c r="F79" s="3"/>
      <c r="G79" s="5" t="s">
        <v>47</v>
      </c>
      <c r="H79" s="3"/>
      <c r="I79" s="12" t="s">
        <v>48</v>
      </c>
      <c r="J79" s="3"/>
      <c r="K79" s="3" t="s">
        <v>49</v>
      </c>
      <c r="L79" s="11" t="s">
        <v>50</v>
      </c>
      <c r="M79" s="3">
        <v>12</v>
      </c>
      <c r="N79" s="3"/>
      <c r="O79" s="10">
        <v>240000</v>
      </c>
      <c r="P79" s="8" t="s">
        <v>51</v>
      </c>
      <c r="Q79" s="9" t="s">
        <v>51</v>
      </c>
    </row>
    <row r="80" spans="1:17" ht="15" hidden="1" x14ac:dyDescent="0.25">
      <c r="A80" s="3" t="s">
        <v>2289</v>
      </c>
      <c r="B80" s="3" t="s">
        <v>7</v>
      </c>
      <c r="C80" s="3" t="s">
        <v>78</v>
      </c>
      <c r="D80" s="3" t="s">
        <v>161</v>
      </c>
      <c r="E80" s="5" t="s">
        <v>162</v>
      </c>
      <c r="F80" s="3"/>
      <c r="G80" s="5" t="s">
        <v>47</v>
      </c>
      <c r="H80" s="3"/>
      <c r="I80" s="12" t="s">
        <v>48</v>
      </c>
      <c r="J80" s="3"/>
      <c r="K80" s="3" t="s">
        <v>49</v>
      </c>
      <c r="L80" s="11" t="s">
        <v>50</v>
      </c>
      <c r="M80" s="3">
        <v>12</v>
      </c>
      <c r="N80" s="3"/>
      <c r="O80" s="10">
        <v>5490000</v>
      </c>
      <c r="P80" s="8" t="s">
        <v>51</v>
      </c>
      <c r="Q80" s="9" t="s">
        <v>51</v>
      </c>
    </row>
    <row r="81" spans="1:17" ht="15" hidden="1" x14ac:dyDescent="0.25">
      <c r="A81" s="3" t="s">
        <v>1603</v>
      </c>
      <c r="B81" s="3" t="s">
        <v>7</v>
      </c>
      <c r="C81" s="3" t="s">
        <v>78</v>
      </c>
      <c r="D81" s="3" t="s">
        <v>163</v>
      </c>
      <c r="E81" s="5" t="s">
        <v>164</v>
      </c>
      <c r="F81" s="3"/>
      <c r="G81" s="5" t="s">
        <v>47</v>
      </c>
      <c r="H81" s="3"/>
      <c r="I81" s="12" t="s">
        <v>48</v>
      </c>
      <c r="J81" s="3"/>
      <c r="K81" s="3" t="s">
        <v>49</v>
      </c>
      <c r="L81" s="11" t="s">
        <v>50</v>
      </c>
      <c r="M81" s="3">
        <v>12</v>
      </c>
      <c r="N81" s="3"/>
      <c r="O81" s="10">
        <v>80000</v>
      </c>
      <c r="P81" s="8" t="s">
        <v>92</v>
      </c>
      <c r="Q81" s="9" t="s">
        <v>92</v>
      </c>
    </row>
    <row r="82" spans="1:17" ht="15" hidden="1" x14ac:dyDescent="0.25">
      <c r="A82" s="3" t="s">
        <v>1604</v>
      </c>
      <c r="B82" s="3" t="s">
        <v>9</v>
      </c>
      <c r="C82" s="3" t="s">
        <v>52</v>
      </c>
      <c r="D82" s="3" t="s">
        <v>71</v>
      </c>
      <c r="E82" s="5" t="s">
        <v>72</v>
      </c>
      <c r="F82" s="3" t="s">
        <v>165</v>
      </c>
      <c r="G82" s="5" t="s">
        <v>166</v>
      </c>
      <c r="H82" s="3"/>
      <c r="I82" s="12" t="s">
        <v>48</v>
      </c>
      <c r="J82" s="3"/>
      <c r="K82" s="3" t="s">
        <v>49</v>
      </c>
      <c r="L82" s="11" t="s">
        <v>50</v>
      </c>
      <c r="M82" s="3">
        <v>12</v>
      </c>
      <c r="N82" s="3"/>
      <c r="O82" s="10">
        <v>2050000</v>
      </c>
      <c r="P82" s="8" t="s">
        <v>75</v>
      </c>
      <c r="Q82" s="9" t="s">
        <v>75</v>
      </c>
    </row>
    <row r="83" spans="1:17" ht="15" hidden="1" x14ac:dyDescent="0.25">
      <c r="A83" s="3" t="s">
        <v>1605</v>
      </c>
      <c r="B83" s="3" t="s">
        <v>6</v>
      </c>
      <c r="C83" s="3" t="s">
        <v>78</v>
      </c>
      <c r="D83" s="3" t="s">
        <v>167</v>
      </c>
      <c r="E83" s="5" t="s">
        <v>168</v>
      </c>
      <c r="F83" s="3"/>
      <c r="G83" s="5" t="s">
        <v>47</v>
      </c>
      <c r="H83" s="3"/>
      <c r="I83" s="12" t="s">
        <v>48</v>
      </c>
      <c r="J83" s="3"/>
      <c r="K83" s="3" t="s">
        <v>49</v>
      </c>
      <c r="L83" s="11" t="s">
        <v>50</v>
      </c>
      <c r="M83" s="3">
        <v>36</v>
      </c>
      <c r="N83" s="3"/>
      <c r="O83" s="10">
        <v>60000</v>
      </c>
      <c r="P83" s="8" t="s">
        <v>92</v>
      </c>
      <c r="Q83" s="9" t="s">
        <v>92</v>
      </c>
    </row>
    <row r="84" spans="1:17" ht="15" hidden="1" x14ac:dyDescent="0.25">
      <c r="A84" s="3" t="s">
        <v>2290</v>
      </c>
      <c r="B84" s="3" t="s">
        <v>17</v>
      </c>
      <c r="C84" s="3" t="s">
        <v>78</v>
      </c>
      <c r="D84" s="3" t="s">
        <v>143</v>
      </c>
      <c r="E84" s="5" t="s">
        <v>144</v>
      </c>
      <c r="F84" s="3"/>
      <c r="G84" s="5" t="s">
        <v>47</v>
      </c>
      <c r="H84" s="3"/>
      <c r="I84" s="12" t="s">
        <v>48</v>
      </c>
      <c r="J84" s="3"/>
      <c r="K84" s="3" t="s">
        <v>49</v>
      </c>
      <c r="L84" s="11" t="s">
        <v>50</v>
      </c>
      <c r="M84" s="3">
        <v>12</v>
      </c>
      <c r="N84" s="3"/>
      <c r="O84" s="10">
        <v>49000</v>
      </c>
      <c r="P84" s="8" t="s">
        <v>103</v>
      </c>
      <c r="Q84" s="9" t="s">
        <v>103</v>
      </c>
    </row>
    <row r="85" spans="1:17" ht="15" hidden="1" x14ac:dyDescent="0.25">
      <c r="A85" s="3" t="s">
        <v>2291</v>
      </c>
      <c r="B85" s="3" t="s">
        <v>8</v>
      </c>
      <c r="C85" s="3" t="s">
        <v>52</v>
      </c>
      <c r="D85" s="3" t="s">
        <v>169</v>
      </c>
      <c r="E85" s="5" t="s">
        <v>170</v>
      </c>
      <c r="F85" s="3" t="s">
        <v>171</v>
      </c>
      <c r="G85" s="5" t="s">
        <v>172</v>
      </c>
      <c r="H85" s="3"/>
      <c r="I85" s="12" t="s">
        <v>48</v>
      </c>
      <c r="J85" s="3"/>
      <c r="K85" s="3" t="s">
        <v>49</v>
      </c>
      <c r="L85" s="11" t="s">
        <v>50</v>
      </c>
      <c r="M85" s="3">
        <v>12</v>
      </c>
      <c r="N85" s="3"/>
      <c r="O85" s="10">
        <v>112000</v>
      </c>
      <c r="P85" s="8" t="s">
        <v>81</v>
      </c>
      <c r="Q85" s="9" t="s">
        <v>81</v>
      </c>
    </row>
    <row r="86" spans="1:17" ht="15" hidden="1" x14ac:dyDescent="0.25">
      <c r="A86" s="3" t="s">
        <v>2292</v>
      </c>
      <c r="B86" s="3" t="s">
        <v>2</v>
      </c>
      <c r="C86" s="3" t="s">
        <v>78</v>
      </c>
      <c r="D86" s="3" t="s">
        <v>173</v>
      </c>
      <c r="E86" s="5" t="s">
        <v>174</v>
      </c>
      <c r="F86" s="3"/>
      <c r="G86" s="5" t="s">
        <v>47</v>
      </c>
      <c r="H86" s="3"/>
      <c r="I86" s="12" t="s">
        <v>48</v>
      </c>
      <c r="J86" s="3"/>
      <c r="K86" s="3" t="s">
        <v>49</v>
      </c>
      <c r="L86" s="11" t="s">
        <v>50</v>
      </c>
      <c r="M86" s="3">
        <v>12</v>
      </c>
      <c r="N86" s="3"/>
      <c r="O86" s="10">
        <v>61000</v>
      </c>
      <c r="P86" s="8" t="s">
        <v>103</v>
      </c>
      <c r="Q86" s="9" t="s">
        <v>103</v>
      </c>
    </row>
    <row r="87" spans="1:17" ht="15" hidden="1" x14ac:dyDescent="0.25">
      <c r="A87" s="3" t="s">
        <v>2293</v>
      </c>
      <c r="B87" s="3" t="s">
        <v>2</v>
      </c>
      <c r="C87" s="3" t="s">
        <v>78</v>
      </c>
      <c r="D87" s="3" t="s">
        <v>143</v>
      </c>
      <c r="E87" s="5" t="s">
        <v>144</v>
      </c>
      <c r="F87" s="3"/>
      <c r="G87" s="5" t="s">
        <v>47</v>
      </c>
      <c r="H87" s="3"/>
      <c r="I87" s="12" t="s">
        <v>48</v>
      </c>
      <c r="J87" s="3"/>
      <c r="K87" s="3" t="s">
        <v>49</v>
      </c>
      <c r="L87" s="11" t="s">
        <v>50</v>
      </c>
      <c r="M87" s="3">
        <v>12</v>
      </c>
      <c r="N87" s="3"/>
      <c r="O87" s="10">
        <v>16700</v>
      </c>
      <c r="P87" s="8" t="s">
        <v>51</v>
      </c>
      <c r="Q87" s="9" t="s">
        <v>51</v>
      </c>
    </row>
    <row r="88" spans="1:17" ht="15" hidden="1" x14ac:dyDescent="0.25">
      <c r="A88" s="3" t="s">
        <v>1606</v>
      </c>
      <c r="B88" s="3" t="s">
        <v>3</v>
      </c>
      <c r="C88" s="3" t="s">
        <v>52</v>
      </c>
      <c r="D88" s="3" t="s">
        <v>71</v>
      </c>
      <c r="E88" s="5" t="s">
        <v>72</v>
      </c>
      <c r="F88" s="3" t="s">
        <v>111</v>
      </c>
      <c r="G88" s="5" t="s">
        <v>112</v>
      </c>
      <c r="H88" s="3"/>
      <c r="I88" s="12" t="s">
        <v>48</v>
      </c>
      <c r="J88" s="3"/>
      <c r="K88" s="3" t="s">
        <v>49</v>
      </c>
      <c r="L88" s="11" t="s">
        <v>50</v>
      </c>
      <c r="M88" s="3">
        <v>12</v>
      </c>
      <c r="N88" s="3"/>
      <c r="O88" s="10">
        <v>300000</v>
      </c>
      <c r="P88" s="8" t="s">
        <v>75</v>
      </c>
      <c r="Q88" s="9" t="s">
        <v>75</v>
      </c>
    </row>
    <row r="89" spans="1:17" ht="15" hidden="1" x14ac:dyDescent="0.25">
      <c r="A89" s="3" t="s">
        <v>2294</v>
      </c>
      <c r="B89" s="3" t="s">
        <v>2</v>
      </c>
      <c r="C89" s="3" t="s">
        <v>78</v>
      </c>
      <c r="D89" s="3" t="s">
        <v>175</v>
      </c>
      <c r="E89" s="5" t="s">
        <v>176</v>
      </c>
      <c r="F89" s="3"/>
      <c r="G89" s="5" t="s">
        <v>47</v>
      </c>
      <c r="H89" s="3"/>
      <c r="I89" s="12" t="s">
        <v>48</v>
      </c>
      <c r="J89" s="3"/>
      <c r="K89" s="3" t="s">
        <v>49</v>
      </c>
      <c r="L89" s="11" t="s">
        <v>50</v>
      </c>
      <c r="M89" s="3">
        <v>12</v>
      </c>
      <c r="N89" s="3"/>
      <c r="O89" s="10">
        <v>73500</v>
      </c>
      <c r="P89" s="8" t="s">
        <v>103</v>
      </c>
      <c r="Q89" s="9" t="s">
        <v>103</v>
      </c>
    </row>
    <row r="90" spans="1:17" ht="15" hidden="1" x14ac:dyDescent="0.25">
      <c r="A90" s="3" t="s">
        <v>1607</v>
      </c>
      <c r="B90" s="3" t="s">
        <v>5</v>
      </c>
      <c r="C90" s="3" t="s">
        <v>78</v>
      </c>
      <c r="D90" s="3" t="s">
        <v>173</v>
      </c>
      <c r="E90" s="5" t="s">
        <v>174</v>
      </c>
      <c r="F90" s="3"/>
      <c r="G90" s="5" t="s">
        <v>47</v>
      </c>
      <c r="H90" s="3"/>
      <c r="I90" s="12" t="s">
        <v>48</v>
      </c>
      <c r="J90" s="3"/>
      <c r="K90" s="3" t="s">
        <v>49</v>
      </c>
      <c r="L90" s="11" t="s">
        <v>50</v>
      </c>
      <c r="M90" s="3">
        <v>12</v>
      </c>
      <c r="N90" s="3"/>
      <c r="O90" s="10">
        <v>3000</v>
      </c>
      <c r="P90" s="8" t="s">
        <v>84</v>
      </c>
      <c r="Q90" s="9" t="s">
        <v>84</v>
      </c>
    </row>
    <row r="91" spans="1:17" ht="15" hidden="1" x14ac:dyDescent="0.25">
      <c r="A91" s="3" t="s">
        <v>1608</v>
      </c>
      <c r="B91" s="3" t="s">
        <v>7</v>
      </c>
      <c r="C91" s="3" t="s">
        <v>78</v>
      </c>
      <c r="D91" s="3" t="s">
        <v>177</v>
      </c>
      <c r="E91" s="5" t="s">
        <v>178</v>
      </c>
      <c r="F91" s="3"/>
      <c r="G91" s="5" t="s">
        <v>47</v>
      </c>
      <c r="H91" s="3"/>
      <c r="I91" s="12" t="s">
        <v>48</v>
      </c>
      <c r="J91" s="3"/>
      <c r="K91" s="3" t="s">
        <v>49</v>
      </c>
      <c r="L91" s="11">
        <v>42705</v>
      </c>
      <c r="M91" s="3">
        <v>24</v>
      </c>
      <c r="N91" s="3"/>
      <c r="O91" s="10">
        <v>75000</v>
      </c>
      <c r="P91" s="8" t="s">
        <v>92</v>
      </c>
      <c r="Q91" s="9" t="s">
        <v>92</v>
      </c>
    </row>
    <row r="92" spans="1:17" ht="15" hidden="1" x14ac:dyDescent="0.25">
      <c r="A92" s="3" t="s">
        <v>2295</v>
      </c>
      <c r="B92" s="3" t="s">
        <v>17</v>
      </c>
      <c r="C92" s="3" t="s">
        <v>78</v>
      </c>
      <c r="D92" s="3" t="s">
        <v>143</v>
      </c>
      <c r="E92" s="5" t="s">
        <v>144</v>
      </c>
      <c r="F92" s="3"/>
      <c r="G92" s="5" t="s">
        <v>47</v>
      </c>
      <c r="H92" s="3"/>
      <c r="I92" s="12" t="s">
        <v>48</v>
      </c>
      <c r="J92" s="3"/>
      <c r="K92" s="3" t="s">
        <v>49</v>
      </c>
      <c r="L92" s="11" t="s">
        <v>50</v>
      </c>
      <c r="M92" s="3">
        <v>36</v>
      </c>
      <c r="N92" s="3"/>
      <c r="O92" s="10">
        <v>100000</v>
      </c>
      <c r="P92" s="8" t="s">
        <v>103</v>
      </c>
      <c r="Q92" s="9" t="s">
        <v>103</v>
      </c>
    </row>
    <row r="93" spans="1:17" ht="15" hidden="1" x14ac:dyDescent="0.25">
      <c r="A93" s="3" t="s">
        <v>2296</v>
      </c>
      <c r="B93" s="3" t="s">
        <v>7</v>
      </c>
      <c r="C93" s="3" t="s">
        <v>78</v>
      </c>
      <c r="D93" s="3" t="s">
        <v>143</v>
      </c>
      <c r="E93" s="5" t="s">
        <v>144</v>
      </c>
      <c r="F93" s="3"/>
      <c r="G93" s="5" t="s">
        <v>47</v>
      </c>
      <c r="H93" s="3"/>
      <c r="I93" s="12" t="s">
        <v>48</v>
      </c>
      <c r="J93" s="3"/>
      <c r="K93" s="3" t="s">
        <v>49</v>
      </c>
      <c r="L93" s="11" t="s">
        <v>50</v>
      </c>
      <c r="M93" s="3">
        <v>12</v>
      </c>
      <c r="N93" s="3"/>
      <c r="O93" s="10">
        <v>43000</v>
      </c>
      <c r="P93" s="8" t="s">
        <v>103</v>
      </c>
      <c r="Q93" s="9" t="s">
        <v>103</v>
      </c>
    </row>
    <row r="94" spans="1:17" ht="15" hidden="1" x14ac:dyDescent="0.25">
      <c r="A94" s="3" t="s">
        <v>2297</v>
      </c>
      <c r="B94" s="3" t="s">
        <v>2</v>
      </c>
      <c r="C94" s="3" t="s">
        <v>44</v>
      </c>
      <c r="D94" s="3" t="s">
        <v>179</v>
      </c>
      <c r="E94" s="5" t="s">
        <v>180</v>
      </c>
      <c r="F94" s="3"/>
      <c r="G94" s="5" t="s">
        <v>47</v>
      </c>
      <c r="H94" s="3"/>
      <c r="I94" s="12" t="s">
        <v>48</v>
      </c>
      <c r="J94" s="3"/>
      <c r="K94" s="3" t="s">
        <v>100</v>
      </c>
      <c r="L94" s="11" t="s">
        <v>50</v>
      </c>
      <c r="M94" s="3">
        <v>36</v>
      </c>
      <c r="N94" s="3"/>
      <c r="O94" s="10">
        <v>86000</v>
      </c>
      <c r="P94" s="8" t="s">
        <v>103</v>
      </c>
      <c r="Q94" s="9" t="s">
        <v>103</v>
      </c>
    </row>
    <row r="95" spans="1:17" ht="15" hidden="1" x14ac:dyDescent="0.25">
      <c r="A95" s="3" t="s">
        <v>1609</v>
      </c>
      <c r="B95" s="3" t="s">
        <v>2</v>
      </c>
      <c r="C95" s="3" t="s">
        <v>78</v>
      </c>
      <c r="D95" s="3" t="s">
        <v>181</v>
      </c>
      <c r="E95" s="5" t="s">
        <v>182</v>
      </c>
      <c r="F95" s="3"/>
      <c r="G95" s="5" t="s">
        <v>47</v>
      </c>
      <c r="H95" s="3"/>
      <c r="I95" s="12" t="s">
        <v>48</v>
      </c>
      <c r="J95" s="3"/>
      <c r="K95" s="3" t="s">
        <v>49</v>
      </c>
      <c r="L95" s="11" t="s">
        <v>50</v>
      </c>
      <c r="M95" s="3">
        <v>12</v>
      </c>
      <c r="N95" s="3"/>
      <c r="O95" s="10">
        <v>26500</v>
      </c>
      <c r="P95" s="8" t="s">
        <v>84</v>
      </c>
      <c r="Q95" s="9" t="s">
        <v>84</v>
      </c>
    </row>
    <row r="96" spans="1:17" ht="15" hidden="1" x14ac:dyDescent="0.25">
      <c r="A96" s="3" t="s">
        <v>2298</v>
      </c>
      <c r="B96" s="3" t="s">
        <v>18</v>
      </c>
      <c r="C96" s="3" t="s">
        <v>52</v>
      </c>
      <c r="D96" s="3" t="s">
        <v>53</v>
      </c>
      <c r="E96" s="5" t="s">
        <v>54</v>
      </c>
      <c r="F96" s="3" t="s">
        <v>183</v>
      </c>
      <c r="G96" s="5" t="s">
        <v>184</v>
      </c>
      <c r="H96" s="3"/>
      <c r="I96" s="12" t="s">
        <v>48</v>
      </c>
      <c r="J96" s="3"/>
      <c r="K96" s="3" t="s">
        <v>49</v>
      </c>
      <c r="L96" s="11">
        <v>43435</v>
      </c>
      <c r="M96" s="3">
        <v>60</v>
      </c>
      <c r="N96" s="3"/>
      <c r="O96" s="10">
        <v>137363.5</v>
      </c>
      <c r="P96" s="8" t="s">
        <v>51</v>
      </c>
      <c r="Q96" s="9" t="s">
        <v>51</v>
      </c>
    </row>
    <row r="97" spans="1:17" ht="15" hidden="1" x14ac:dyDescent="0.25">
      <c r="A97" s="3" t="s">
        <v>1610</v>
      </c>
      <c r="B97" s="3" t="s">
        <v>2</v>
      </c>
      <c r="C97" s="3" t="s">
        <v>78</v>
      </c>
      <c r="D97" s="3" t="s">
        <v>185</v>
      </c>
      <c r="E97" s="5" t="s">
        <v>186</v>
      </c>
      <c r="F97" s="3"/>
      <c r="G97" s="5" t="s">
        <v>47</v>
      </c>
      <c r="H97" s="3"/>
      <c r="I97" s="12" t="s">
        <v>48</v>
      </c>
      <c r="J97" s="3"/>
      <c r="K97" s="3" t="s">
        <v>100</v>
      </c>
      <c r="L97" s="11">
        <v>42705</v>
      </c>
      <c r="M97" s="3">
        <v>24</v>
      </c>
      <c r="N97" s="3"/>
      <c r="O97" s="10">
        <v>3000</v>
      </c>
      <c r="P97" s="8" t="s">
        <v>187</v>
      </c>
      <c r="Q97" s="9" t="s">
        <v>187</v>
      </c>
    </row>
    <row r="98" spans="1:17" ht="15" hidden="1" x14ac:dyDescent="0.25">
      <c r="A98" s="3" t="s">
        <v>1611</v>
      </c>
      <c r="B98" s="3" t="s">
        <v>7</v>
      </c>
      <c r="C98" s="3" t="s">
        <v>78</v>
      </c>
      <c r="D98" s="3" t="s">
        <v>188</v>
      </c>
      <c r="E98" s="5" t="s">
        <v>189</v>
      </c>
      <c r="F98" s="3"/>
      <c r="G98" s="5" t="s">
        <v>47</v>
      </c>
      <c r="H98" s="3"/>
      <c r="I98" s="12" t="s">
        <v>48</v>
      </c>
      <c r="J98" s="3"/>
      <c r="K98" s="3" t="s">
        <v>49</v>
      </c>
      <c r="L98" s="11" t="s">
        <v>50</v>
      </c>
      <c r="M98" s="3">
        <v>24</v>
      </c>
      <c r="N98" s="3"/>
      <c r="O98" s="10">
        <v>30000</v>
      </c>
      <c r="P98" s="8" t="s">
        <v>92</v>
      </c>
      <c r="Q98" s="9" t="s">
        <v>92</v>
      </c>
    </row>
    <row r="99" spans="1:17" ht="15" hidden="1" x14ac:dyDescent="0.25">
      <c r="A99" s="3" t="s">
        <v>1612</v>
      </c>
      <c r="B99" s="3" t="s">
        <v>7</v>
      </c>
      <c r="C99" s="3" t="s">
        <v>78</v>
      </c>
      <c r="D99" s="3" t="s">
        <v>90</v>
      </c>
      <c r="E99" s="5" t="s">
        <v>91</v>
      </c>
      <c r="F99" s="3"/>
      <c r="G99" s="5" t="s">
        <v>47</v>
      </c>
      <c r="H99" s="3"/>
      <c r="I99" s="12" t="s">
        <v>48</v>
      </c>
      <c r="J99" s="3"/>
      <c r="K99" s="3" t="s">
        <v>49</v>
      </c>
      <c r="L99" s="11" t="s">
        <v>50</v>
      </c>
      <c r="M99" s="3">
        <v>12</v>
      </c>
      <c r="N99" s="3"/>
      <c r="O99" s="10">
        <v>550000</v>
      </c>
      <c r="P99" s="8" t="s">
        <v>92</v>
      </c>
      <c r="Q99" s="9" t="s">
        <v>92</v>
      </c>
    </row>
    <row r="100" spans="1:17" ht="15" hidden="1" x14ac:dyDescent="0.25">
      <c r="A100" s="3" t="s">
        <v>1613</v>
      </c>
      <c r="B100" s="3" t="s">
        <v>3</v>
      </c>
      <c r="C100" s="3" t="s">
        <v>78</v>
      </c>
      <c r="D100" s="3" t="s">
        <v>190</v>
      </c>
      <c r="E100" s="5" t="s">
        <v>191</v>
      </c>
      <c r="F100" s="3"/>
      <c r="G100" s="5" t="s">
        <v>47</v>
      </c>
      <c r="H100" s="3"/>
      <c r="I100" s="12" t="s">
        <v>48</v>
      </c>
      <c r="J100" s="3"/>
      <c r="K100" s="3" t="s">
        <v>49</v>
      </c>
      <c r="L100" s="11">
        <v>42887</v>
      </c>
      <c r="M100" s="3">
        <v>24</v>
      </c>
      <c r="N100" s="3"/>
      <c r="O100" s="10">
        <v>60000</v>
      </c>
      <c r="P100" s="8" t="s">
        <v>92</v>
      </c>
      <c r="Q100" s="9" t="s">
        <v>92</v>
      </c>
    </row>
    <row r="101" spans="1:17" ht="15" hidden="1" x14ac:dyDescent="0.25">
      <c r="A101" s="3" t="s">
        <v>1614</v>
      </c>
      <c r="B101" s="3" t="s">
        <v>4</v>
      </c>
      <c r="C101" s="3" t="s">
        <v>78</v>
      </c>
      <c r="D101" s="3" t="s">
        <v>90</v>
      </c>
      <c r="E101" s="5" t="s">
        <v>91</v>
      </c>
      <c r="F101" s="3"/>
      <c r="G101" s="5" t="s">
        <v>47</v>
      </c>
      <c r="H101" s="3"/>
      <c r="I101" s="12" t="s">
        <v>48</v>
      </c>
      <c r="J101" s="3"/>
      <c r="K101" s="3" t="s">
        <v>49</v>
      </c>
      <c r="L101" s="11" t="s">
        <v>50</v>
      </c>
      <c r="M101" s="3">
        <v>12</v>
      </c>
      <c r="N101" s="3"/>
      <c r="O101" s="10">
        <v>550000</v>
      </c>
      <c r="P101" s="8" t="s">
        <v>92</v>
      </c>
      <c r="Q101" s="9" t="s">
        <v>92</v>
      </c>
    </row>
    <row r="102" spans="1:17" ht="15" hidden="1" x14ac:dyDescent="0.25">
      <c r="A102" s="3" t="s">
        <v>1615</v>
      </c>
      <c r="B102" s="3" t="s">
        <v>7</v>
      </c>
      <c r="C102" s="3" t="s">
        <v>78</v>
      </c>
      <c r="D102" s="3" t="s">
        <v>163</v>
      </c>
      <c r="E102" s="5" t="s">
        <v>164</v>
      </c>
      <c r="F102" s="3"/>
      <c r="G102" s="5" t="s">
        <v>47</v>
      </c>
      <c r="H102" s="3"/>
      <c r="I102" s="12" t="s">
        <v>48</v>
      </c>
      <c r="J102" s="3"/>
      <c r="K102" s="3" t="s">
        <v>49</v>
      </c>
      <c r="L102" s="11" t="s">
        <v>50</v>
      </c>
      <c r="M102" s="3">
        <v>24</v>
      </c>
      <c r="N102" s="3"/>
      <c r="O102" s="10">
        <v>35000</v>
      </c>
      <c r="P102" s="8" t="s">
        <v>92</v>
      </c>
      <c r="Q102" s="7" t="s">
        <v>92</v>
      </c>
    </row>
    <row r="103" spans="1:17" ht="15" hidden="1" x14ac:dyDescent="0.25">
      <c r="A103" s="3" t="s">
        <v>1616</v>
      </c>
      <c r="B103" s="3" t="s">
        <v>2</v>
      </c>
      <c r="C103" s="3" t="s">
        <v>78</v>
      </c>
      <c r="D103" s="3" t="s">
        <v>192</v>
      </c>
      <c r="E103" s="5" t="s">
        <v>193</v>
      </c>
      <c r="F103" s="3"/>
      <c r="G103" s="5" t="s">
        <v>47</v>
      </c>
      <c r="H103" s="3"/>
      <c r="I103" s="12" t="s">
        <v>57</v>
      </c>
      <c r="J103" s="3"/>
      <c r="K103" s="3" t="s">
        <v>100</v>
      </c>
      <c r="L103" s="11">
        <v>42614</v>
      </c>
      <c r="M103" s="3">
        <v>48</v>
      </c>
      <c r="N103" s="3"/>
      <c r="O103" s="10">
        <v>30000</v>
      </c>
      <c r="P103" s="8" t="s">
        <v>92</v>
      </c>
      <c r="Q103" s="9" t="s">
        <v>92</v>
      </c>
    </row>
    <row r="104" spans="1:17" ht="15" hidden="1" x14ac:dyDescent="0.25">
      <c r="A104" s="3" t="s">
        <v>1617</v>
      </c>
      <c r="B104" s="3" t="s">
        <v>7</v>
      </c>
      <c r="C104" s="3" t="s">
        <v>78</v>
      </c>
      <c r="D104" s="3" t="s">
        <v>194</v>
      </c>
      <c r="E104" s="5" t="s">
        <v>195</v>
      </c>
      <c r="F104" s="3"/>
      <c r="G104" s="5" t="s">
        <v>47</v>
      </c>
      <c r="H104" s="3"/>
      <c r="I104" s="12" t="s">
        <v>48</v>
      </c>
      <c r="J104" s="3"/>
      <c r="K104" s="3" t="s">
        <v>49</v>
      </c>
      <c r="L104" s="11" t="s">
        <v>50</v>
      </c>
      <c r="M104" s="3">
        <v>24</v>
      </c>
      <c r="N104" s="3"/>
      <c r="O104" s="10">
        <v>660000</v>
      </c>
      <c r="P104" s="8" t="s">
        <v>92</v>
      </c>
      <c r="Q104" s="9" t="s">
        <v>92</v>
      </c>
    </row>
    <row r="105" spans="1:17" ht="15" hidden="1" x14ac:dyDescent="0.25">
      <c r="A105" s="3" t="s">
        <v>1618</v>
      </c>
      <c r="B105" s="3" t="s">
        <v>9</v>
      </c>
      <c r="C105" s="3" t="s">
        <v>78</v>
      </c>
      <c r="D105" s="3" t="s">
        <v>133</v>
      </c>
      <c r="E105" s="5" t="s">
        <v>134</v>
      </c>
      <c r="F105" s="3"/>
      <c r="G105" s="5" t="s">
        <v>47</v>
      </c>
      <c r="H105" s="3"/>
      <c r="I105" s="12" t="s">
        <v>48</v>
      </c>
      <c r="J105" s="3"/>
      <c r="K105" s="3" t="s">
        <v>49</v>
      </c>
      <c r="L105" s="11" t="s">
        <v>50</v>
      </c>
      <c r="M105" s="3">
        <v>24</v>
      </c>
      <c r="N105" s="3"/>
      <c r="O105" s="10">
        <v>400000</v>
      </c>
      <c r="P105" s="8" t="s">
        <v>92</v>
      </c>
      <c r="Q105" s="9" t="s">
        <v>92</v>
      </c>
    </row>
    <row r="106" spans="1:17" ht="15" hidden="1" x14ac:dyDescent="0.25">
      <c r="A106" s="3" t="s">
        <v>2299</v>
      </c>
      <c r="B106" s="3" t="s">
        <v>7</v>
      </c>
      <c r="C106" s="3" t="s">
        <v>78</v>
      </c>
      <c r="D106" s="3" t="s">
        <v>143</v>
      </c>
      <c r="E106" s="5" t="s">
        <v>144</v>
      </c>
      <c r="F106" s="3"/>
      <c r="G106" s="5" t="s">
        <v>47</v>
      </c>
      <c r="H106" s="3"/>
      <c r="I106" s="12" t="s">
        <v>48</v>
      </c>
      <c r="J106" s="3"/>
      <c r="K106" s="3" t="s">
        <v>49</v>
      </c>
      <c r="L106" s="11" t="s">
        <v>50</v>
      </c>
      <c r="M106" s="3">
        <v>96</v>
      </c>
      <c r="N106" s="3"/>
      <c r="O106" s="10">
        <v>232000</v>
      </c>
      <c r="P106" s="8" t="s">
        <v>103</v>
      </c>
      <c r="Q106" s="9" t="s">
        <v>103</v>
      </c>
    </row>
    <row r="107" spans="1:17" ht="15" hidden="1" x14ac:dyDescent="0.25">
      <c r="A107" s="3" t="s">
        <v>2300</v>
      </c>
      <c r="B107" s="3" t="s">
        <v>10</v>
      </c>
      <c r="C107" s="3" t="s">
        <v>124</v>
      </c>
      <c r="D107" s="3" t="s">
        <v>196</v>
      </c>
      <c r="E107" s="5" t="s">
        <v>197</v>
      </c>
      <c r="F107" s="3" t="s">
        <v>198</v>
      </c>
      <c r="G107" s="5" t="s">
        <v>199</v>
      </c>
      <c r="H107" s="3"/>
      <c r="I107" s="12" t="s">
        <v>57</v>
      </c>
      <c r="J107" s="3"/>
      <c r="K107" s="3" t="s">
        <v>58</v>
      </c>
      <c r="L107" s="11">
        <v>43556</v>
      </c>
      <c r="M107" s="3">
        <v>36</v>
      </c>
      <c r="N107" s="3"/>
      <c r="O107" s="10">
        <v>63776.74</v>
      </c>
      <c r="P107" s="8" t="s">
        <v>51</v>
      </c>
      <c r="Q107" s="9" t="s">
        <v>51</v>
      </c>
    </row>
    <row r="108" spans="1:17" ht="15" hidden="1" x14ac:dyDescent="0.25">
      <c r="A108" s="3" t="s">
        <v>1619</v>
      </c>
      <c r="B108" s="3" t="s">
        <v>8</v>
      </c>
      <c r="C108" s="3" t="s">
        <v>78</v>
      </c>
      <c r="D108" s="3" t="s">
        <v>200</v>
      </c>
      <c r="E108" s="5" t="s">
        <v>201</v>
      </c>
      <c r="F108" s="3"/>
      <c r="G108" s="5" t="s">
        <v>47</v>
      </c>
      <c r="H108" s="3"/>
      <c r="I108" s="12" t="s">
        <v>57</v>
      </c>
      <c r="J108" s="3"/>
      <c r="K108" s="3" t="s">
        <v>58</v>
      </c>
      <c r="L108" s="11">
        <v>43009</v>
      </c>
      <c r="M108" s="3">
        <v>24</v>
      </c>
      <c r="N108" s="3"/>
      <c r="O108" s="10">
        <v>7000</v>
      </c>
      <c r="P108" s="8" t="s">
        <v>92</v>
      </c>
      <c r="Q108" s="9" t="s">
        <v>92</v>
      </c>
    </row>
    <row r="109" spans="1:17" ht="15" hidden="1" x14ac:dyDescent="0.25">
      <c r="A109" s="3" t="s">
        <v>1620</v>
      </c>
      <c r="B109" s="3" t="s">
        <v>17</v>
      </c>
      <c r="C109" s="3" t="s">
        <v>78</v>
      </c>
      <c r="D109" s="3" t="s">
        <v>202</v>
      </c>
      <c r="E109" s="5" t="s">
        <v>203</v>
      </c>
      <c r="F109" s="3"/>
      <c r="G109" s="5" t="s">
        <v>47</v>
      </c>
      <c r="H109" s="3"/>
      <c r="I109" s="12" t="s">
        <v>48</v>
      </c>
      <c r="J109" s="3"/>
      <c r="K109" s="3" t="s">
        <v>49</v>
      </c>
      <c r="L109" s="11">
        <v>43070</v>
      </c>
      <c r="M109" s="3">
        <v>24</v>
      </c>
      <c r="N109" s="3"/>
      <c r="O109" s="10">
        <v>70000</v>
      </c>
      <c r="P109" s="8" t="s">
        <v>92</v>
      </c>
      <c r="Q109" s="9" t="s">
        <v>92</v>
      </c>
    </row>
    <row r="110" spans="1:17" ht="15" hidden="1" x14ac:dyDescent="0.25">
      <c r="A110" s="3" t="s">
        <v>2301</v>
      </c>
      <c r="B110" s="3" t="s">
        <v>2</v>
      </c>
      <c r="C110" s="3" t="s">
        <v>124</v>
      </c>
      <c r="D110" s="3" t="s">
        <v>196</v>
      </c>
      <c r="E110" s="5" t="s">
        <v>197</v>
      </c>
      <c r="F110" s="3" t="s">
        <v>198</v>
      </c>
      <c r="G110" s="5" t="s">
        <v>199</v>
      </c>
      <c r="H110" s="3"/>
      <c r="I110" s="12" t="s">
        <v>57</v>
      </c>
      <c r="J110" s="3"/>
      <c r="K110" s="3" t="s">
        <v>58</v>
      </c>
      <c r="L110" s="11">
        <v>42644</v>
      </c>
      <c r="M110" s="3">
        <v>12</v>
      </c>
      <c r="N110" s="3"/>
      <c r="O110" s="10">
        <v>106627.5</v>
      </c>
      <c r="P110" s="8" t="s">
        <v>51</v>
      </c>
      <c r="Q110" s="9" t="s">
        <v>51</v>
      </c>
    </row>
    <row r="111" spans="1:17" ht="15" hidden="1" x14ac:dyDescent="0.25">
      <c r="A111" s="3" t="s">
        <v>1621</v>
      </c>
      <c r="B111" s="3" t="s">
        <v>10</v>
      </c>
      <c r="C111" s="3" t="s">
        <v>78</v>
      </c>
      <c r="D111" s="3" t="s">
        <v>204</v>
      </c>
      <c r="E111" s="5" t="s">
        <v>205</v>
      </c>
      <c r="F111" s="3"/>
      <c r="G111" s="5" t="s">
        <v>47</v>
      </c>
      <c r="H111" s="3"/>
      <c r="I111" s="12" t="s">
        <v>48</v>
      </c>
      <c r="J111" s="3"/>
      <c r="K111" s="3" t="s">
        <v>49</v>
      </c>
      <c r="L111" s="11">
        <v>43435</v>
      </c>
      <c r="M111" s="3">
        <v>48</v>
      </c>
      <c r="N111" s="3"/>
      <c r="O111" s="10">
        <v>40000</v>
      </c>
      <c r="P111" s="8" t="s">
        <v>92</v>
      </c>
      <c r="Q111" s="9" t="s">
        <v>92</v>
      </c>
    </row>
    <row r="112" spans="1:17" ht="15" hidden="1" x14ac:dyDescent="0.25">
      <c r="A112" s="3" t="s">
        <v>1622</v>
      </c>
      <c r="B112" s="3" t="s">
        <v>3</v>
      </c>
      <c r="C112" s="3" t="s">
        <v>78</v>
      </c>
      <c r="D112" s="3" t="s">
        <v>206</v>
      </c>
      <c r="E112" s="5" t="s">
        <v>207</v>
      </c>
      <c r="F112" s="3"/>
      <c r="G112" s="5" t="s">
        <v>47</v>
      </c>
      <c r="H112" s="3"/>
      <c r="I112" s="12" t="s">
        <v>48</v>
      </c>
      <c r="J112" s="3"/>
      <c r="K112" s="3" t="s">
        <v>49</v>
      </c>
      <c r="L112" s="11">
        <v>42856</v>
      </c>
      <c r="M112" s="3">
        <v>84</v>
      </c>
      <c r="N112" s="3"/>
      <c r="O112" s="10">
        <v>2700000</v>
      </c>
      <c r="P112" s="8" t="s">
        <v>92</v>
      </c>
      <c r="Q112" s="9" t="s">
        <v>92</v>
      </c>
    </row>
    <row r="113" spans="1:17" ht="15" hidden="1" x14ac:dyDescent="0.25">
      <c r="A113" s="3" t="s">
        <v>1623</v>
      </c>
      <c r="B113" s="3" t="s">
        <v>7</v>
      </c>
      <c r="C113" s="3" t="s">
        <v>78</v>
      </c>
      <c r="D113" s="3" t="s">
        <v>208</v>
      </c>
      <c r="E113" s="5" t="s">
        <v>209</v>
      </c>
      <c r="F113" s="3"/>
      <c r="G113" s="5" t="s">
        <v>47</v>
      </c>
      <c r="H113" s="3"/>
      <c r="I113" s="12" t="s">
        <v>48</v>
      </c>
      <c r="J113" s="3"/>
      <c r="K113" s="3" t="s">
        <v>49</v>
      </c>
      <c r="L113" s="11">
        <v>42767</v>
      </c>
      <c r="M113" s="3">
        <v>36</v>
      </c>
      <c r="N113" s="3"/>
      <c r="O113" s="10">
        <v>31400</v>
      </c>
      <c r="P113" s="8" t="s">
        <v>75</v>
      </c>
      <c r="Q113" s="9" t="s">
        <v>75</v>
      </c>
    </row>
    <row r="114" spans="1:17" ht="15" hidden="1" x14ac:dyDescent="0.25">
      <c r="A114" s="3" t="s">
        <v>1624</v>
      </c>
      <c r="B114" s="3" t="s">
        <v>7</v>
      </c>
      <c r="C114" s="3" t="s">
        <v>78</v>
      </c>
      <c r="D114" s="3" t="s">
        <v>194</v>
      </c>
      <c r="E114" s="5" t="s">
        <v>195</v>
      </c>
      <c r="F114" s="3"/>
      <c r="G114" s="5" t="s">
        <v>47</v>
      </c>
      <c r="H114" s="3"/>
      <c r="I114" s="12" t="s">
        <v>48</v>
      </c>
      <c r="J114" s="3"/>
      <c r="K114" s="3" t="s">
        <v>100</v>
      </c>
      <c r="L114" s="11">
        <v>42856</v>
      </c>
      <c r="M114" s="3">
        <v>36</v>
      </c>
      <c r="N114" s="3"/>
      <c r="O114" s="10">
        <v>478400</v>
      </c>
      <c r="P114" s="8" t="s">
        <v>187</v>
      </c>
      <c r="Q114" s="9" t="s">
        <v>187</v>
      </c>
    </row>
    <row r="115" spans="1:17" ht="15" hidden="1" x14ac:dyDescent="0.25">
      <c r="A115" s="3" t="s">
        <v>2302</v>
      </c>
      <c r="B115" s="3" t="s">
        <v>6</v>
      </c>
      <c r="C115" s="3" t="s">
        <v>78</v>
      </c>
      <c r="D115" s="3" t="s">
        <v>192</v>
      </c>
      <c r="E115" s="5" t="s">
        <v>193</v>
      </c>
      <c r="F115" s="3"/>
      <c r="G115" s="5" t="s">
        <v>47</v>
      </c>
      <c r="H115" s="3"/>
      <c r="I115" s="12" t="s">
        <v>57</v>
      </c>
      <c r="J115" s="3"/>
      <c r="K115" s="3" t="s">
        <v>58</v>
      </c>
      <c r="L115" s="11">
        <v>42795</v>
      </c>
      <c r="M115" s="3">
        <v>60</v>
      </c>
      <c r="N115" s="3"/>
      <c r="O115" s="10">
        <v>2625300</v>
      </c>
      <c r="P115" s="8" t="s">
        <v>108</v>
      </c>
      <c r="Q115" s="9" t="s">
        <v>108</v>
      </c>
    </row>
    <row r="116" spans="1:17" ht="15" hidden="1" x14ac:dyDescent="0.25">
      <c r="A116" s="3" t="s">
        <v>2303</v>
      </c>
      <c r="B116" s="3" t="s">
        <v>210</v>
      </c>
      <c r="C116" s="3" t="s">
        <v>78</v>
      </c>
      <c r="D116" s="3" t="s">
        <v>211</v>
      </c>
      <c r="E116" s="5" t="s">
        <v>212</v>
      </c>
      <c r="F116" s="3"/>
      <c r="G116" s="5" t="s">
        <v>47</v>
      </c>
      <c r="H116" s="3"/>
      <c r="I116" s="12" t="s">
        <v>48</v>
      </c>
      <c r="J116" s="3"/>
      <c r="K116" s="3" t="s">
        <v>49</v>
      </c>
      <c r="L116" s="11" t="s">
        <v>50</v>
      </c>
      <c r="M116" s="3">
        <v>60</v>
      </c>
      <c r="N116" s="3"/>
      <c r="O116" s="10">
        <v>4500000</v>
      </c>
      <c r="P116" s="8" t="s">
        <v>84</v>
      </c>
      <c r="Q116" s="9" t="s">
        <v>64</v>
      </c>
    </row>
    <row r="117" spans="1:17" ht="15" hidden="1" x14ac:dyDescent="0.25">
      <c r="A117" s="3" t="s">
        <v>2304</v>
      </c>
      <c r="B117" s="3" t="s">
        <v>210</v>
      </c>
      <c r="C117" s="3" t="s">
        <v>78</v>
      </c>
      <c r="D117" s="3" t="s">
        <v>211</v>
      </c>
      <c r="E117" s="5" t="s">
        <v>212</v>
      </c>
      <c r="F117" s="3"/>
      <c r="G117" s="5" t="s">
        <v>47</v>
      </c>
      <c r="H117" s="3"/>
      <c r="I117" s="12" t="s">
        <v>48</v>
      </c>
      <c r="J117" s="3"/>
      <c r="K117" s="3" t="s">
        <v>49</v>
      </c>
      <c r="L117" s="11" t="s">
        <v>50</v>
      </c>
      <c r="M117" s="3">
        <v>60</v>
      </c>
      <c r="N117" s="3"/>
      <c r="O117" s="10">
        <v>150000</v>
      </c>
      <c r="P117" s="8" t="s">
        <v>84</v>
      </c>
      <c r="Q117" s="9" t="s">
        <v>213</v>
      </c>
    </row>
    <row r="118" spans="1:17" ht="15" hidden="1" x14ac:dyDescent="0.25">
      <c r="A118" s="3" t="s">
        <v>2305</v>
      </c>
      <c r="B118" s="3" t="s">
        <v>210</v>
      </c>
      <c r="C118" s="3" t="s">
        <v>78</v>
      </c>
      <c r="D118" s="3" t="s">
        <v>211</v>
      </c>
      <c r="E118" s="5" t="s">
        <v>212</v>
      </c>
      <c r="F118" s="3"/>
      <c r="G118" s="5" t="s">
        <v>47</v>
      </c>
      <c r="H118" s="3"/>
      <c r="I118" s="12" t="s">
        <v>48</v>
      </c>
      <c r="J118" s="3"/>
      <c r="K118" s="3" t="s">
        <v>49</v>
      </c>
      <c r="L118" s="11" t="s">
        <v>50</v>
      </c>
      <c r="M118" s="3">
        <v>60</v>
      </c>
      <c r="N118" s="3"/>
      <c r="O118" s="10">
        <v>600000</v>
      </c>
      <c r="P118" s="8" t="s">
        <v>84</v>
      </c>
      <c r="Q118" s="9" t="s">
        <v>108</v>
      </c>
    </row>
    <row r="119" spans="1:17" ht="15" hidden="1" x14ac:dyDescent="0.25">
      <c r="A119" s="3" t="s">
        <v>2306</v>
      </c>
      <c r="B119" s="3" t="s">
        <v>210</v>
      </c>
      <c r="C119" s="3" t="s">
        <v>78</v>
      </c>
      <c r="D119" s="3" t="s">
        <v>211</v>
      </c>
      <c r="E119" s="5" t="s">
        <v>212</v>
      </c>
      <c r="F119" s="3"/>
      <c r="G119" s="5" t="s">
        <v>47</v>
      </c>
      <c r="H119" s="3"/>
      <c r="I119" s="12" t="s">
        <v>48</v>
      </c>
      <c r="J119" s="3"/>
      <c r="K119" s="3" t="s">
        <v>49</v>
      </c>
      <c r="L119" s="11" t="s">
        <v>50</v>
      </c>
      <c r="M119" s="3">
        <v>60</v>
      </c>
      <c r="N119" s="3"/>
      <c r="O119" s="10">
        <v>525000</v>
      </c>
      <c r="P119" s="8" t="s">
        <v>84</v>
      </c>
      <c r="Q119" s="9" t="s">
        <v>214</v>
      </c>
    </row>
    <row r="120" spans="1:17" ht="15" hidden="1" x14ac:dyDescent="0.25">
      <c r="A120" s="3" t="s">
        <v>2307</v>
      </c>
      <c r="B120" s="3" t="s">
        <v>210</v>
      </c>
      <c r="C120" s="3" t="s">
        <v>78</v>
      </c>
      <c r="D120" s="3" t="s">
        <v>211</v>
      </c>
      <c r="E120" s="5" t="s">
        <v>212</v>
      </c>
      <c r="F120" s="3"/>
      <c r="G120" s="5" t="s">
        <v>47</v>
      </c>
      <c r="H120" s="3"/>
      <c r="I120" s="12" t="s">
        <v>48</v>
      </c>
      <c r="J120" s="3"/>
      <c r="K120" s="3" t="s">
        <v>49</v>
      </c>
      <c r="L120" s="11" t="s">
        <v>50</v>
      </c>
      <c r="M120" s="3">
        <v>60</v>
      </c>
      <c r="N120" s="3"/>
      <c r="O120" s="10">
        <v>567820</v>
      </c>
      <c r="P120" s="8" t="s">
        <v>84</v>
      </c>
      <c r="Q120" s="9" t="s">
        <v>215</v>
      </c>
    </row>
    <row r="121" spans="1:17" ht="15" hidden="1" x14ac:dyDescent="0.25">
      <c r="A121" s="3" t="s">
        <v>1625</v>
      </c>
      <c r="B121" s="3" t="s">
        <v>210</v>
      </c>
      <c r="C121" s="3" t="s">
        <v>78</v>
      </c>
      <c r="D121" s="3" t="s">
        <v>211</v>
      </c>
      <c r="E121" s="5" t="s">
        <v>212</v>
      </c>
      <c r="F121" s="3"/>
      <c r="G121" s="5" t="s">
        <v>47</v>
      </c>
      <c r="H121" s="3"/>
      <c r="I121" s="12" t="s">
        <v>48</v>
      </c>
      <c r="J121" s="3"/>
      <c r="K121" s="3" t="s">
        <v>49</v>
      </c>
      <c r="L121" s="11" t="s">
        <v>50</v>
      </c>
      <c r="M121" s="3">
        <v>60</v>
      </c>
      <c r="N121" s="3"/>
      <c r="O121" s="10">
        <v>500000</v>
      </c>
      <c r="P121" s="8" t="s">
        <v>84</v>
      </c>
      <c r="Q121" s="9" t="s">
        <v>216</v>
      </c>
    </row>
    <row r="122" spans="1:17" ht="15" hidden="1" x14ac:dyDescent="0.25">
      <c r="A122" s="3" t="s">
        <v>1626</v>
      </c>
      <c r="B122" s="3" t="s">
        <v>210</v>
      </c>
      <c r="C122" s="3" t="s">
        <v>78</v>
      </c>
      <c r="D122" s="3" t="s">
        <v>211</v>
      </c>
      <c r="E122" s="5" t="s">
        <v>212</v>
      </c>
      <c r="F122" s="3"/>
      <c r="G122" s="5" t="s">
        <v>47</v>
      </c>
      <c r="H122" s="3"/>
      <c r="I122" s="12" t="s">
        <v>48</v>
      </c>
      <c r="J122" s="3"/>
      <c r="K122" s="3" t="s">
        <v>49</v>
      </c>
      <c r="L122" s="11" t="s">
        <v>50</v>
      </c>
      <c r="M122" s="3">
        <v>60</v>
      </c>
      <c r="N122" s="3"/>
      <c r="O122" s="10">
        <v>1800000</v>
      </c>
      <c r="P122" s="8" t="s">
        <v>84</v>
      </c>
      <c r="Q122" s="9" t="s">
        <v>84</v>
      </c>
    </row>
    <row r="123" spans="1:17" hidden="1" x14ac:dyDescent="0.3">
      <c r="A123" s="3" t="s">
        <v>2308</v>
      </c>
      <c r="B123" s="3" t="s">
        <v>1</v>
      </c>
      <c r="C123" s="3" t="s">
        <v>52</v>
      </c>
      <c r="D123" s="3" t="s">
        <v>53</v>
      </c>
      <c r="E123" s="5" t="s">
        <v>54</v>
      </c>
      <c r="F123" s="3" t="s">
        <v>217</v>
      </c>
      <c r="G123" s="5" t="s">
        <v>218</v>
      </c>
      <c r="H123" s="3"/>
      <c r="I123" s="12" t="s">
        <v>57</v>
      </c>
      <c r="J123" s="3"/>
      <c r="K123" s="3" t="s">
        <v>58</v>
      </c>
      <c r="L123" s="11">
        <v>42430</v>
      </c>
      <c r="M123" s="3">
        <v>24</v>
      </c>
      <c r="N123" s="3"/>
      <c r="O123" s="10">
        <v>7680</v>
      </c>
      <c r="P123" s="8" t="s">
        <v>59</v>
      </c>
      <c r="Q123" s="9" t="s">
        <v>59</v>
      </c>
    </row>
    <row r="124" spans="1:17" ht="15" hidden="1" x14ac:dyDescent="0.25">
      <c r="A124" s="3" t="s">
        <v>2309</v>
      </c>
      <c r="B124" s="3" t="s">
        <v>210</v>
      </c>
      <c r="C124" s="3" t="s">
        <v>52</v>
      </c>
      <c r="D124" s="3" t="s">
        <v>53</v>
      </c>
      <c r="E124" s="5" t="s">
        <v>54</v>
      </c>
      <c r="F124" s="3" t="s">
        <v>219</v>
      </c>
      <c r="G124" s="5" t="s">
        <v>220</v>
      </c>
      <c r="H124" s="3"/>
      <c r="I124" s="12" t="s">
        <v>48</v>
      </c>
      <c r="J124" s="3"/>
      <c r="K124" s="3" t="s">
        <v>49</v>
      </c>
      <c r="L124" s="11" t="s">
        <v>50</v>
      </c>
      <c r="M124" s="3">
        <v>36</v>
      </c>
      <c r="N124" s="3"/>
      <c r="O124" s="10">
        <v>299000</v>
      </c>
      <c r="P124" s="8" t="s">
        <v>187</v>
      </c>
      <c r="Q124" s="9" t="s">
        <v>51</v>
      </c>
    </row>
    <row r="125" spans="1:17" ht="15" hidden="1" x14ac:dyDescent="0.25">
      <c r="A125" s="3" t="s">
        <v>2310</v>
      </c>
      <c r="B125" s="3" t="s">
        <v>210</v>
      </c>
      <c r="C125" s="3" t="s">
        <v>52</v>
      </c>
      <c r="D125" s="3" t="s">
        <v>53</v>
      </c>
      <c r="E125" s="5" t="s">
        <v>54</v>
      </c>
      <c r="F125" s="3" t="s">
        <v>219</v>
      </c>
      <c r="G125" s="5" t="s">
        <v>220</v>
      </c>
      <c r="H125" s="3"/>
      <c r="I125" s="12" t="s">
        <v>48</v>
      </c>
      <c r="J125" s="3"/>
      <c r="K125" s="3" t="s">
        <v>49</v>
      </c>
      <c r="L125" s="11" t="s">
        <v>50</v>
      </c>
      <c r="M125" s="3">
        <v>36</v>
      </c>
      <c r="N125" s="3"/>
      <c r="O125" s="10">
        <v>117000</v>
      </c>
      <c r="P125" s="8" t="s">
        <v>187</v>
      </c>
      <c r="Q125" s="9" t="s">
        <v>64</v>
      </c>
    </row>
    <row r="126" spans="1:17" ht="15" hidden="1" x14ac:dyDescent="0.25">
      <c r="A126" s="3" t="s">
        <v>1627</v>
      </c>
      <c r="B126" s="3" t="s">
        <v>210</v>
      </c>
      <c r="C126" s="3" t="s">
        <v>52</v>
      </c>
      <c r="D126" s="3" t="s">
        <v>53</v>
      </c>
      <c r="E126" s="5" t="s">
        <v>54</v>
      </c>
      <c r="F126" s="3" t="s">
        <v>219</v>
      </c>
      <c r="G126" s="5" t="s">
        <v>220</v>
      </c>
      <c r="H126" s="3"/>
      <c r="I126" s="12" t="s">
        <v>48</v>
      </c>
      <c r="J126" s="3"/>
      <c r="K126" s="3" t="s">
        <v>49</v>
      </c>
      <c r="L126" s="11" t="s">
        <v>50</v>
      </c>
      <c r="M126" s="3">
        <v>36</v>
      </c>
      <c r="N126" s="3"/>
      <c r="O126" s="10">
        <v>172205</v>
      </c>
      <c r="P126" s="8" t="s">
        <v>187</v>
      </c>
      <c r="Q126" s="9" t="s">
        <v>187</v>
      </c>
    </row>
    <row r="127" spans="1:17" ht="15" hidden="1" x14ac:dyDescent="0.25">
      <c r="A127" s="3" t="s">
        <v>1628</v>
      </c>
      <c r="B127" s="3" t="s">
        <v>210</v>
      </c>
      <c r="C127" s="3" t="s">
        <v>52</v>
      </c>
      <c r="D127" s="3" t="s">
        <v>53</v>
      </c>
      <c r="E127" s="5" t="s">
        <v>54</v>
      </c>
      <c r="F127" s="3" t="s">
        <v>219</v>
      </c>
      <c r="G127" s="5" t="s">
        <v>220</v>
      </c>
      <c r="H127" s="3"/>
      <c r="I127" s="12" t="s">
        <v>48</v>
      </c>
      <c r="J127" s="3"/>
      <c r="K127" s="3" t="s">
        <v>49</v>
      </c>
      <c r="L127" s="11" t="s">
        <v>50</v>
      </c>
      <c r="M127" s="3">
        <v>36</v>
      </c>
      <c r="N127" s="3"/>
      <c r="O127" s="10">
        <v>83000</v>
      </c>
      <c r="P127" s="8" t="s">
        <v>187</v>
      </c>
      <c r="Q127" s="7" t="s">
        <v>84</v>
      </c>
    </row>
    <row r="128" spans="1:17" ht="15" hidden="1" x14ac:dyDescent="0.25">
      <c r="A128" s="3" t="s">
        <v>1629</v>
      </c>
      <c r="B128" s="3" t="s">
        <v>1</v>
      </c>
      <c r="C128" s="3" t="s">
        <v>52</v>
      </c>
      <c r="D128" s="3" t="s">
        <v>221</v>
      </c>
      <c r="E128" s="5" t="s">
        <v>222</v>
      </c>
      <c r="F128" s="3" t="s">
        <v>217</v>
      </c>
      <c r="G128" s="5" t="s">
        <v>218</v>
      </c>
      <c r="H128" s="3"/>
      <c r="I128" s="12" t="s">
        <v>48</v>
      </c>
      <c r="J128" s="3"/>
      <c r="K128" s="3" t="s">
        <v>49</v>
      </c>
      <c r="L128" s="11">
        <v>42552</v>
      </c>
      <c r="M128" s="3">
        <v>24</v>
      </c>
      <c r="N128" s="3"/>
      <c r="O128" s="10">
        <v>47000</v>
      </c>
      <c r="P128" s="8" t="s">
        <v>75</v>
      </c>
      <c r="Q128" s="9" t="s">
        <v>75</v>
      </c>
    </row>
    <row r="129" spans="1:17" ht="15" hidden="1" x14ac:dyDescent="0.25">
      <c r="A129" s="3" t="s">
        <v>1630</v>
      </c>
      <c r="B129" s="3" t="s">
        <v>2</v>
      </c>
      <c r="C129" s="3" t="s">
        <v>78</v>
      </c>
      <c r="D129" s="3" t="s">
        <v>223</v>
      </c>
      <c r="E129" s="5" t="s">
        <v>224</v>
      </c>
      <c r="F129" s="3"/>
      <c r="G129" s="5" t="s">
        <v>47</v>
      </c>
      <c r="H129" s="3"/>
      <c r="I129" s="12" t="s">
        <v>48</v>
      </c>
      <c r="J129" s="3"/>
      <c r="K129" s="3" t="s">
        <v>49</v>
      </c>
      <c r="L129" s="11" t="s">
        <v>50</v>
      </c>
      <c r="M129" s="3">
        <v>12</v>
      </c>
      <c r="N129" s="3"/>
      <c r="O129" s="10">
        <v>204000</v>
      </c>
      <c r="P129" s="8" t="s">
        <v>187</v>
      </c>
      <c r="Q129" s="9" t="s">
        <v>187</v>
      </c>
    </row>
    <row r="130" spans="1:17" ht="15" hidden="1" x14ac:dyDescent="0.25">
      <c r="A130" s="3" t="s">
        <v>2311</v>
      </c>
      <c r="B130" s="3" t="s">
        <v>5</v>
      </c>
      <c r="C130" s="3" t="s">
        <v>78</v>
      </c>
      <c r="D130" s="3" t="s">
        <v>225</v>
      </c>
      <c r="E130" s="5" t="s">
        <v>226</v>
      </c>
      <c r="F130" s="3"/>
      <c r="G130" s="5" t="s">
        <v>47</v>
      </c>
      <c r="H130" s="3"/>
      <c r="I130" s="12" t="s">
        <v>57</v>
      </c>
      <c r="J130" s="3"/>
      <c r="K130" s="3" t="s">
        <v>58</v>
      </c>
      <c r="L130" s="11">
        <v>42887</v>
      </c>
      <c r="M130" s="3">
        <v>48</v>
      </c>
      <c r="N130" s="3"/>
      <c r="O130" s="10">
        <v>55000</v>
      </c>
      <c r="P130" s="8" t="s">
        <v>108</v>
      </c>
      <c r="Q130" s="9" t="s">
        <v>108</v>
      </c>
    </row>
    <row r="131" spans="1:17" ht="15" hidden="1" x14ac:dyDescent="0.25">
      <c r="A131" s="3" t="s">
        <v>2312</v>
      </c>
      <c r="B131" s="3" t="s">
        <v>7</v>
      </c>
      <c r="C131" s="3" t="s">
        <v>44</v>
      </c>
      <c r="D131" s="3" t="s">
        <v>45</v>
      </c>
      <c r="E131" s="5" t="s">
        <v>46</v>
      </c>
      <c r="F131" s="3"/>
      <c r="G131" s="5" t="s">
        <v>47</v>
      </c>
      <c r="H131" s="3"/>
      <c r="I131" s="12" t="s">
        <v>48</v>
      </c>
      <c r="J131" s="3"/>
      <c r="K131" s="3" t="s">
        <v>49</v>
      </c>
      <c r="L131" s="11" t="s">
        <v>50</v>
      </c>
      <c r="M131" s="3">
        <v>12</v>
      </c>
      <c r="N131" s="3"/>
      <c r="O131" s="10">
        <v>732000</v>
      </c>
      <c r="P131" s="8" t="s">
        <v>51</v>
      </c>
      <c r="Q131" s="9" t="s">
        <v>51</v>
      </c>
    </row>
    <row r="132" spans="1:17" ht="15" hidden="1" x14ac:dyDescent="0.25">
      <c r="A132" s="3" t="s">
        <v>1631</v>
      </c>
      <c r="B132" s="3" t="s">
        <v>8</v>
      </c>
      <c r="C132" s="3" t="s">
        <v>52</v>
      </c>
      <c r="D132" s="3" t="s">
        <v>71</v>
      </c>
      <c r="E132" s="5" t="s">
        <v>72</v>
      </c>
      <c r="F132" s="3" t="s">
        <v>111</v>
      </c>
      <c r="G132" s="5" t="s">
        <v>112</v>
      </c>
      <c r="H132" s="3"/>
      <c r="I132" s="12" t="s">
        <v>48</v>
      </c>
      <c r="J132" s="3"/>
      <c r="K132" s="3" t="s">
        <v>49</v>
      </c>
      <c r="L132" s="11" t="s">
        <v>50</v>
      </c>
      <c r="M132" s="3">
        <v>12</v>
      </c>
      <c r="N132" s="3"/>
      <c r="O132" s="10">
        <v>61500</v>
      </c>
      <c r="P132" s="8" t="s">
        <v>75</v>
      </c>
      <c r="Q132" s="9" t="s">
        <v>75</v>
      </c>
    </row>
    <row r="133" spans="1:17" ht="15" hidden="1" x14ac:dyDescent="0.25">
      <c r="A133" s="3" t="s">
        <v>2313</v>
      </c>
      <c r="B133" s="3" t="s">
        <v>7</v>
      </c>
      <c r="C133" s="3" t="s">
        <v>44</v>
      </c>
      <c r="D133" s="3" t="s">
        <v>45</v>
      </c>
      <c r="E133" s="5" t="s">
        <v>46</v>
      </c>
      <c r="F133" s="3"/>
      <c r="G133" s="5" t="s">
        <v>47</v>
      </c>
      <c r="H133" s="3"/>
      <c r="I133" s="12" t="s">
        <v>48</v>
      </c>
      <c r="J133" s="3"/>
      <c r="K133" s="3" t="s">
        <v>49</v>
      </c>
      <c r="L133" s="11" t="s">
        <v>50</v>
      </c>
      <c r="M133" s="3">
        <v>12</v>
      </c>
      <c r="N133" s="3"/>
      <c r="O133" s="10">
        <v>305000</v>
      </c>
      <c r="P133" s="8" t="s">
        <v>51</v>
      </c>
      <c r="Q133" s="9" t="s">
        <v>51</v>
      </c>
    </row>
    <row r="134" spans="1:17" ht="15" hidden="1" x14ac:dyDescent="0.25">
      <c r="A134" s="3" t="s">
        <v>1632</v>
      </c>
      <c r="B134" s="3" t="s">
        <v>7</v>
      </c>
      <c r="C134" s="3" t="s">
        <v>78</v>
      </c>
      <c r="D134" s="3" t="s">
        <v>173</v>
      </c>
      <c r="E134" s="5" t="s">
        <v>174</v>
      </c>
      <c r="F134" s="3"/>
      <c r="G134" s="5" t="s">
        <v>47</v>
      </c>
      <c r="H134" s="3"/>
      <c r="I134" s="12" t="s">
        <v>48</v>
      </c>
      <c r="J134" s="3"/>
      <c r="K134" s="3" t="s">
        <v>49</v>
      </c>
      <c r="L134" s="11" t="s">
        <v>50</v>
      </c>
      <c r="M134" s="3">
        <v>24</v>
      </c>
      <c r="N134" s="3"/>
      <c r="O134" s="10">
        <v>50000</v>
      </c>
      <c r="P134" s="8" t="s">
        <v>84</v>
      </c>
      <c r="Q134" s="9" t="s">
        <v>84</v>
      </c>
    </row>
    <row r="135" spans="1:17" ht="15" hidden="1" x14ac:dyDescent="0.25">
      <c r="A135" s="3" t="s">
        <v>1633</v>
      </c>
      <c r="B135" s="3" t="s">
        <v>9</v>
      </c>
      <c r="C135" s="3" t="s">
        <v>52</v>
      </c>
      <c r="D135" s="3" t="s">
        <v>71</v>
      </c>
      <c r="E135" s="5" t="s">
        <v>72</v>
      </c>
      <c r="F135" s="3" t="s">
        <v>165</v>
      </c>
      <c r="G135" s="5" t="s">
        <v>166</v>
      </c>
      <c r="H135" s="3"/>
      <c r="I135" s="12" t="s">
        <v>48</v>
      </c>
      <c r="J135" s="3"/>
      <c r="K135" s="3" t="s">
        <v>49</v>
      </c>
      <c r="L135" s="11" t="s">
        <v>50</v>
      </c>
      <c r="M135" s="3">
        <v>12</v>
      </c>
      <c r="N135" s="3"/>
      <c r="O135" s="10">
        <v>313000</v>
      </c>
      <c r="P135" s="8" t="s">
        <v>75</v>
      </c>
      <c r="Q135" s="9" t="s">
        <v>75</v>
      </c>
    </row>
    <row r="136" spans="1:17" ht="15" hidden="1" x14ac:dyDescent="0.25">
      <c r="A136" s="3" t="s">
        <v>1634</v>
      </c>
      <c r="B136" s="3" t="s">
        <v>8</v>
      </c>
      <c r="C136" s="3" t="s">
        <v>52</v>
      </c>
      <c r="D136" s="3" t="s">
        <v>71</v>
      </c>
      <c r="E136" s="5" t="s">
        <v>72</v>
      </c>
      <c r="F136" s="3" t="s">
        <v>165</v>
      </c>
      <c r="G136" s="5" t="s">
        <v>166</v>
      </c>
      <c r="H136" s="3"/>
      <c r="I136" s="12" t="s">
        <v>48</v>
      </c>
      <c r="J136" s="3"/>
      <c r="K136" s="3" t="s">
        <v>49</v>
      </c>
      <c r="L136" s="11" t="s">
        <v>50</v>
      </c>
      <c r="M136" s="3">
        <v>12</v>
      </c>
      <c r="N136" s="3"/>
      <c r="O136" s="10">
        <v>492000</v>
      </c>
      <c r="P136" s="8" t="s">
        <v>75</v>
      </c>
      <c r="Q136" s="9" t="s">
        <v>75</v>
      </c>
    </row>
    <row r="137" spans="1:17" ht="15" hidden="1" x14ac:dyDescent="0.25">
      <c r="A137" s="3" t="s">
        <v>1635</v>
      </c>
      <c r="B137" s="3" t="s">
        <v>3</v>
      </c>
      <c r="C137" s="3" t="s">
        <v>52</v>
      </c>
      <c r="D137" s="3" t="s">
        <v>71</v>
      </c>
      <c r="E137" s="5" t="s">
        <v>72</v>
      </c>
      <c r="F137" s="3" t="s">
        <v>165</v>
      </c>
      <c r="G137" s="5" t="s">
        <v>166</v>
      </c>
      <c r="H137" s="3"/>
      <c r="I137" s="12" t="s">
        <v>48</v>
      </c>
      <c r="J137" s="3"/>
      <c r="K137" s="3" t="s">
        <v>49</v>
      </c>
      <c r="L137" s="11" t="s">
        <v>50</v>
      </c>
      <c r="M137" s="3">
        <v>12</v>
      </c>
      <c r="N137" s="3"/>
      <c r="O137" s="10">
        <v>656000</v>
      </c>
      <c r="P137" s="8" t="s">
        <v>75</v>
      </c>
      <c r="Q137" s="9" t="s">
        <v>75</v>
      </c>
    </row>
    <row r="138" spans="1:17" ht="15" hidden="1" x14ac:dyDescent="0.25">
      <c r="A138" s="3" t="s">
        <v>2314</v>
      </c>
      <c r="B138" s="3" t="s">
        <v>7</v>
      </c>
      <c r="C138" s="3" t="s">
        <v>44</v>
      </c>
      <c r="D138" s="3" t="s">
        <v>45</v>
      </c>
      <c r="E138" s="5" t="s">
        <v>46</v>
      </c>
      <c r="F138" s="3"/>
      <c r="G138" s="5" t="s">
        <v>47</v>
      </c>
      <c r="H138" s="3"/>
      <c r="I138" s="12" t="s">
        <v>48</v>
      </c>
      <c r="J138" s="3"/>
      <c r="K138" s="3" t="s">
        <v>49</v>
      </c>
      <c r="L138" s="11" t="s">
        <v>50</v>
      </c>
      <c r="M138" s="3">
        <v>12</v>
      </c>
      <c r="N138" s="3"/>
      <c r="O138" s="10">
        <v>427000</v>
      </c>
      <c r="P138" s="8" t="s">
        <v>51</v>
      </c>
      <c r="Q138" s="9" t="s">
        <v>51</v>
      </c>
    </row>
    <row r="139" spans="1:17" ht="15" hidden="1" x14ac:dyDescent="0.25">
      <c r="A139" s="3" t="s">
        <v>2315</v>
      </c>
      <c r="B139" s="3" t="s">
        <v>2</v>
      </c>
      <c r="C139" s="3" t="s">
        <v>78</v>
      </c>
      <c r="D139" s="3" t="s">
        <v>208</v>
      </c>
      <c r="E139" s="5" t="s">
        <v>209</v>
      </c>
      <c r="F139" s="3"/>
      <c r="G139" s="5" t="s">
        <v>47</v>
      </c>
      <c r="H139" s="3"/>
      <c r="I139" s="12" t="s">
        <v>48</v>
      </c>
      <c r="J139" s="3"/>
      <c r="K139" s="3" t="s">
        <v>49</v>
      </c>
      <c r="L139" s="11">
        <v>42705</v>
      </c>
      <c r="M139" s="3">
        <v>48</v>
      </c>
      <c r="N139" s="3"/>
      <c r="O139" s="10">
        <v>112468.37</v>
      </c>
      <c r="P139" s="8" t="s">
        <v>51</v>
      </c>
      <c r="Q139" s="9" t="s">
        <v>51</v>
      </c>
    </row>
    <row r="140" spans="1:17" ht="15" hidden="1" x14ac:dyDescent="0.25">
      <c r="A140" s="3" t="s">
        <v>2316</v>
      </c>
      <c r="B140" s="3" t="s">
        <v>210</v>
      </c>
      <c r="C140" s="3" t="s">
        <v>52</v>
      </c>
      <c r="D140" s="3" t="s">
        <v>53</v>
      </c>
      <c r="E140" s="5" t="s">
        <v>54</v>
      </c>
      <c r="F140" s="3" t="s">
        <v>227</v>
      </c>
      <c r="G140" s="5" t="s">
        <v>228</v>
      </c>
      <c r="H140" s="3"/>
      <c r="I140" s="12" t="s">
        <v>48</v>
      </c>
      <c r="J140" s="3"/>
      <c r="K140" s="3" t="s">
        <v>58</v>
      </c>
      <c r="L140" s="11">
        <v>42705</v>
      </c>
      <c r="M140" s="3">
        <v>36</v>
      </c>
      <c r="N140" s="3"/>
      <c r="O140" s="10">
        <v>53910.8</v>
      </c>
      <c r="P140" s="8" t="s">
        <v>51</v>
      </c>
      <c r="Q140" s="9" t="s">
        <v>51</v>
      </c>
    </row>
    <row r="141" spans="1:17" ht="15" hidden="1" x14ac:dyDescent="0.25">
      <c r="A141" s="3" t="s">
        <v>2317</v>
      </c>
      <c r="B141" s="3" t="s">
        <v>210</v>
      </c>
      <c r="C141" s="3" t="s">
        <v>52</v>
      </c>
      <c r="D141" s="3" t="s">
        <v>53</v>
      </c>
      <c r="E141" s="5" t="s">
        <v>54</v>
      </c>
      <c r="F141" s="3" t="s">
        <v>227</v>
      </c>
      <c r="G141" s="5" t="s">
        <v>228</v>
      </c>
      <c r="H141" s="3"/>
      <c r="I141" s="12" t="s">
        <v>48</v>
      </c>
      <c r="J141" s="3"/>
      <c r="K141" s="3" t="s">
        <v>58</v>
      </c>
      <c r="L141" s="11">
        <v>42705</v>
      </c>
      <c r="M141" s="3">
        <v>36</v>
      </c>
      <c r="N141" s="3"/>
      <c r="O141" s="10">
        <v>40000</v>
      </c>
      <c r="P141" s="8" t="s">
        <v>51</v>
      </c>
      <c r="Q141" s="9" t="s">
        <v>113</v>
      </c>
    </row>
    <row r="142" spans="1:17" ht="15" hidden="1" x14ac:dyDescent="0.25">
      <c r="A142" s="3" t="s">
        <v>2318</v>
      </c>
      <c r="B142" s="3" t="s">
        <v>2</v>
      </c>
      <c r="C142" s="3" t="s">
        <v>52</v>
      </c>
      <c r="D142" s="3" t="s">
        <v>229</v>
      </c>
      <c r="E142" s="5" t="s">
        <v>230</v>
      </c>
      <c r="F142" s="3" t="s">
        <v>231</v>
      </c>
      <c r="G142" s="5" t="s">
        <v>232</v>
      </c>
      <c r="H142" s="3"/>
      <c r="I142" s="12" t="s">
        <v>57</v>
      </c>
      <c r="J142" s="3"/>
      <c r="K142" s="3" t="s">
        <v>58</v>
      </c>
      <c r="L142" s="11">
        <v>42705</v>
      </c>
      <c r="M142" s="3">
        <v>12</v>
      </c>
      <c r="N142" s="3"/>
      <c r="O142" s="10">
        <v>996370.07</v>
      </c>
      <c r="P142" s="8" t="s">
        <v>51</v>
      </c>
      <c r="Q142" s="9" t="s">
        <v>51</v>
      </c>
    </row>
    <row r="143" spans="1:17" ht="15" hidden="1" x14ac:dyDescent="0.25">
      <c r="A143" s="3" t="s">
        <v>1636</v>
      </c>
      <c r="B143" s="3" t="s">
        <v>7</v>
      </c>
      <c r="C143" s="3" t="s">
        <v>52</v>
      </c>
      <c r="D143" s="3" t="s">
        <v>53</v>
      </c>
      <c r="E143" s="5" t="s">
        <v>54</v>
      </c>
      <c r="F143" s="3" t="s">
        <v>127</v>
      </c>
      <c r="G143" s="5" t="s">
        <v>233</v>
      </c>
      <c r="H143" s="3"/>
      <c r="I143" s="12" t="s">
        <v>57</v>
      </c>
      <c r="J143" s="3"/>
      <c r="K143" s="3" t="s">
        <v>58</v>
      </c>
      <c r="L143" s="11">
        <v>42767</v>
      </c>
      <c r="M143" s="3">
        <v>24</v>
      </c>
      <c r="N143" s="3"/>
      <c r="O143" s="10">
        <v>56500</v>
      </c>
      <c r="P143" s="8" t="s">
        <v>84</v>
      </c>
      <c r="Q143" s="9" t="s">
        <v>84</v>
      </c>
    </row>
    <row r="144" spans="1:17" ht="15" hidden="1" x14ac:dyDescent="0.25">
      <c r="A144" s="3" t="s">
        <v>1637</v>
      </c>
      <c r="B144" s="3" t="s">
        <v>2</v>
      </c>
      <c r="C144" s="3" t="s">
        <v>52</v>
      </c>
      <c r="D144" s="3" t="s">
        <v>53</v>
      </c>
      <c r="E144" s="5" t="s">
        <v>54</v>
      </c>
      <c r="F144" s="3" t="s">
        <v>127</v>
      </c>
      <c r="G144" s="5" t="s">
        <v>233</v>
      </c>
      <c r="H144" s="3"/>
      <c r="I144" s="12" t="s">
        <v>57</v>
      </c>
      <c r="J144" s="3"/>
      <c r="K144" s="3" t="s">
        <v>58</v>
      </c>
      <c r="L144" s="11">
        <v>42614</v>
      </c>
      <c r="M144" s="3">
        <v>24</v>
      </c>
      <c r="N144" s="3"/>
      <c r="O144" s="10">
        <v>91000</v>
      </c>
      <c r="P144" s="8" t="s">
        <v>84</v>
      </c>
      <c r="Q144" s="9" t="s">
        <v>84</v>
      </c>
    </row>
    <row r="145" spans="1:17" ht="15" hidden="1" x14ac:dyDescent="0.25">
      <c r="A145" s="3" t="s">
        <v>2319</v>
      </c>
      <c r="B145" s="3" t="s">
        <v>2</v>
      </c>
      <c r="C145" s="3" t="s">
        <v>52</v>
      </c>
      <c r="D145" s="3" t="s">
        <v>234</v>
      </c>
      <c r="E145" s="5" t="s">
        <v>235</v>
      </c>
      <c r="F145" s="3" t="s">
        <v>236</v>
      </c>
      <c r="G145" s="5" t="s">
        <v>237</v>
      </c>
      <c r="H145" s="3"/>
      <c r="I145" s="12" t="s">
        <v>57</v>
      </c>
      <c r="J145" s="3"/>
      <c r="K145" s="3" t="s">
        <v>58</v>
      </c>
      <c r="L145" s="11">
        <v>42644</v>
      </c>
      <c r="M145" s="3">
        <v>12</v>
      </c>
      <c r="N145" s="3"/>
      <c r="O145" s="10">
        <v>297347.99</v>
      </c>
      <c r="P145" s="8" t="s">
        <v>51</v>
      </c>
      <c r="Q145" s="9" t="s">
        <v>51</v>
      </c>
    </row>
    <row r="146" spans="1:17" ht="15" hidden="1" x14ac:dyDescent="0.25">
      <c r="A146" s="3" t="s">
        <v>2320</v>
      </c>
      <c r="B146" s="3" t="s">
        <v>17</v>
      </c>
      <c r="C146" s="3" t="s">
        <v>52</v>
      </c>
      <c r="D146" s="3" t="s">
        <v>53</v>
      </c>
      <c r="E146" s="5" t="s">
        <v>54</v>
      </c>
      <c r="F146" s="3" t="s">
        <v>127</v>
      </c>
      <c r="G146" s="5" t="s">
        <v>233</v>
      </c>
      <c r="H146" s="3"/>
      <c r="I146" s="12" t="s">
        <v>57</v>
      </c>
      <c r="J146" s="3"/>
      <c r="K146" s="3" t="s">
        <v>58</v>
      </c>
      <c r="L146" s="11">
        <v>43221</v>
      </c>
      <c r="M146" s="3">
        <v>12</v>
      </c>
      <c r="N146" s="3"/>
      <c r="O146" s="10">
        <v>82000</v>
      </c>
      <c r="P146" s="8" t="s">
        <v>81</v>
      </c>
      <c r="Q146" s="9" t="s">
        <v>81</v>
      </c>
    </row>
    <row r="147" spans="1:17" ht="15" hidden="1" x14ac:dyDescent="0.25">
      <c r="A147" s="3" t="s">
        <v>1638</v>
      </c>
      <c r="B147" s="3" t="s">
        <v>5</v>
      </c>
      <c r="C147" s="3" t="s">
        <v>52</v>
      </c>
      <c r="D147" s="3" t="s">
        <v>238</v>
      </c>
      <c r="E147" s="5" t="s">
        <v>239</v>
      </c>
      <c r="F147" s="3" t="s">
        <v>127</v>
      </c>
      <c r="G147" s="5" t="s">
        <v>233</v>
      </c>
      <c r="H147" s="3"/>
      <c r="I147" s="12" t="s">
        <v>57</v>
      </c>
      <c r="J147" s="3"/>
      <c r="K147" s="3" t="s">
        <v>58</v>
      </c>
      <c r="L147" s="11">
        <v>42552</v>
      </c>
      <c r="M147" s="3">
        <v>12</v>
      </c>
      <c r="N147" s="3"/>
      <c r="O147" s="10">
        <v>130000</v>
      </c>
      <c r="P147" s="8" t="s">
        <v>75</v>
      </c>
      <c r="Q147" s="9" t="s">
        <v>75</v>
      </c>
    </row>
    <row r="148" spans="1:17" ht="15" hidden="1" x14ac:dyDescent="0.25">
      <c r="A148" s="3" t="s">
        <v>1639</v>
      </c>
      <c r="B148" s="3" t="s">
        <v>9</v>
      </c>
      <c r="C148" s="3" t="s">
        <v>52</v>
      </c>
      <c r="D148" s="3" t="s">
        <v>53</v>
      </c>
      <c r="E148" s="5" t="s">
        <v>54</v>
      </c>
      <c r="F148" s="3" t="s">
        <v>127</v>
      </c>
      <c r="G148" s="5" t="s">
        <v>233</v>
      </c>
      <c r="H148" s="3"/>
      <c r="I148" s="12" t="s">
        <v>57</v>
      </c>
      <c r="J148" s="3"/>
      <c r="K148" s="3" t="s">
        <v>58</v>
      </c>
      <c r="L148" s="11">
        <v>43221</v>
      </c>
      <c r="M148" s="3">
        <v>24</v>
      </c>
      <c r="N148" s="3"/>
      <c r="O148" s="10">
        <v>54100</v>
      </c>
      <c r="P148" s="8" t="s">
        <v>84</v>
      </c>
      <c r="Q148" s="9" t="s">
        <v>84</v>
      </c>
    </row>
    <row r="149" spans="1:17" ht="15" hidden="1" x14ac:dyDescent="0.25">
      <c r="A149" s="3" t="s">
        <v>2321</v>
      </c>
      <c r="B149" s="3" t="s">
        <v>1</v>
      </c>
      <c r="C149" s="3" t="s">
        <v>52</v>
      </c>
      <c r="D149" s="3" t="s">
        <v>53</v>
      </c>
      <c r="E149" s="5" t="s">
        <v>54</v>
      </c>
      <c r="F149" s="3" t="s">
        <v>127</v>
      </c>
      <c r="G149" s="5" t="s">
        <v>233</v>
      </c>
      <c r="H149" s="3"/>
      <c r="I149" s="12" t="s">
        <v>57</v>
      </c>
      <c r="J149" s="3"/>
      <c r="K149" s="3" t="s">
        <v>58</v>
      </c>
      <c r="L149" s="11">
        <v>42795</v>
      </c>
      <c r="M149" s="3">
        <v>36</v>
      </c>
      <c r="N149" s="3"/>
      <c r="O149" s="10">
        <v>10000</v>
      </c>
      <c r="P149" s="8" t="s">
        <v>103</v>
      </c>
      <c r="Q149" s="9" t="s">
        <v>103</v>
      </c>
    </row>
    <row r="150" spans="1:17" ht="15" hidden="1" x14ac:dyDescent="0.25">
      <c r="A150" s="3" t="s">
        <v>2322</v>
      </c>
      <c r="B150" s="3" t="s">
        <v>6</v>
      </c>
      <c r="C150" s="3" t="s">
        <v>52</v>
      </c>
      <c r="D150" s="3" t="s">
        <v>53</v>
      </c>
      <c r="E150" s="5" t="s">
        <v>54</v>
      </c>
      <c r="F150" s="3" t="s">
        <v>62</v>
      </c>
      <c r="G150" s="5" t="s">
        <v>63</v>
      </c>
      <c r="H150" s="3"/>
      <c r="I150" s="12" t="s">
        <v>57</v>
      </c>
      <c r="J150" s="3"/>
      <c r="K150" s="3" t="s">
        <v>58</v>
      </c>
      <c r="L150" s="11">
        <v>42583</v>
      </c>
      <c r="M150" s="3">
        <v>24</v>
      </c>
      <c r="N150" s="3"/>
      <c r="O150" s="10">
        <v>50000</v>
      </c>
      <c r="P150" s="8" t="s">
        <v>103</v>
      </c>
      <c r="Q150" s="9" t="s">
        <v>103</v>
      </c>
    </row>
    <row r="151" spans="1:17" ht="15" hidden="1" x14ac:dyDescent="0.25">
      <c r="A151" s="3" t="s">
        <v>2323</v>
      </c>
      <c r="B151" s="3" t="s">
        <v>5</v>
      </c>
      <c r="C151" s="3" t="s">
        <v>52</v>
      </c>
      <c r="D151" s="3" t="s">
        <v>240</v>
      </c>
      <c r="E151" s="5" t="s">
        <v>241</v>
      </c>
      <c r="F151" s="3" t="s">
        <v>127</v>
      </c>
      <c r="G151" s="5" t="s">
        <v>233</v>
      </c>
      <c r="H151" s="3"/>
      <c r="I151" s="12" t="s">
        <v>57</v>
      </c>
      <c r="J151" s="3"/>
      <c r="K151" s="3" t="s">
        <v>58</v>
      </c>
      <c r="L151" s="11">
        <v>42614</v>
      </c>
      <c r="M151" s="3">
        <v>24</v>
      </c>
      <c r="N151" s="3"/>
      <c r="O151" s="10">
        <v>48532.97</v>
      </c>
      <c r="P151" s="8" t="s">
        <v>51</v>
      </c>
      <c r="Q151" s="9" t="s">
        <v>51</v>
      </c>
    </row>
    <row r="152" spans="1:17" ht="15" hidden="1" x14ac:dyDescent="0.25">
      <c r="A152" s="3" t="s">
        <v>2324</v>
      </c>
      <c r="B152" s="3" t="s">
        <v>6</v>
      </c>
      <c r="C152" s="3" t="s">
        <v>52</v>
      </c>
      <c r="D152" s="3" t="s">
        <v>240</v>
      </c>
      <c r="E152" s="5" t="s">
        <v>241</v>
      </c>
      <c r="F152" s="3" t="s">
        <v>127</v>
      </c>
      <c r="G152" s="5" t="s">
        <v>233</v>
      </c>
      <c r="H152" s="3"/>
      <c r="I152" s="12" t="s">
        <v>57</v>
      </c>
      <c r="J152" s="3"/>
      <c r="K152" s="3" t="s">
        <v>58</v>
      </c>
      <c r="L152" s="11">
        <v>42522</v>
      </c>
      <c r="M152" s="3">
        <v>48</v>
      </c>
      <c r="N152" s="3"/>
      <c r="O152" s="10">
        <v>125229.28</v>
      </c>
      <c r="P152" s="8" t="s">
        <v>51</v>
      </c>
      <c r="Q152" s="7" t="s">
        <v>51</v>
      </c>
    </row>
    <row r="153" spans="1:17" ht="15" hidden="1" x14ac:dyDescent="0.25">
      <c r="A153" s="3" t="s">
        <v>2325</v>
      </c>
      <c r="B153" s="3" t="s">
        <v>2</v>
      </c>
      <c r="C153" s="3" t="s">
        <v>124</v>
      </c>
      <c r="D153" s="3" t="s">
        <v>196</v>
      </c>
      <c r="E153" s="5" t="s">
        <v>197</v>
      </c>
      <c r="F153" s="3" t="s">
        <v>198</v>
      </c>
      <c r="G153" s="5" t="s">
        <v>199</v>
      </c>
      <c r="H153" s="3"/>
      <c r="I153" s="12" t="s">
        <v>48</v>
      </c>
      <c r="J153" s="3"/>
      <c r="K153" s="3" t="s">
        <v>49</v>
      </c>
      <c r="L153" s="11">
        <v>42736</v>
      </c>
      <c r="M153" s="3">
        <v>48</v>
      </c>
      <c r="N153" s="3"/>
      <c r="O153" s="10">
        <v>257779.33</v>
      </c>
      <c r="P153" s="8" t="s">
        <v>51</v>
      </c>
      <c r="Q153" s="9" t="s">
        <v>51</v>
      </c>
    </row>
    <row r="154" spans="1:17" ht="15" hidden="1" x14ac:dyDescent="0.25">
      <c r="A154" s="3" t="s">
        <v>2326</v>
      </c>
      <c r="B154" s="3" t="s">
        <v>13</v>
      </c>
      <c r="C154" s="3" t="s">
        <v>52</v>
      </c>
      <c r="D154" s="3" t="s">
        <v>242</v>
      </c>
      <c r="E154" s="5" t="s">
        <v>243</v>
      </c>
      <c r="F154" s="3" t="s">
        <v>244</v>
      </c>
      <c r="G154" s="5" t="s">
        <v>245</v>
      </c>
      <c r="H154" s="3"/>
      <c r="I154" s="12" t="s">
        <v>48</v>
      </c>
      <c r="J154" s="3"/>
      <c r="K154" s="3" t="s">
        <v>49</v>
      </c>
      <c r="L154" s="11" t="s">
        <v>50</v>
      </c>
      <c r="M154" s="3">
        <v>36</v>
      </c>
      <c r="N154" s="3"/>
      <c r="O154" s="10">
        <v>43500</v>
      </c>
      <c r="P154" s="8" t="s">
        <v>75</v>
      </c>
      <c r="Q154" s="9" t="s">
        <v>51</v>
      </c>
    </row>
    <row r="155" spans="1:17" ht="15" hidden="1" x14ac:dyDescent="0.25">
      <c r="A155" s="3" t="s">
        <v>2327</v>
      </c>
      <c r="B155" s="3" t="s">
        <v>13</v>
      </c>
      <c r="C155" s="3" t="s">
        <v>52</v>
      </c>
      <c r="D155" s="3" t="s">
        <v>242</v>
      </c>
      <c r="E155" s="5" t="s">
        <v>243</v>
      </c>
      <c r="F155" s="3" t="s">
        <v>244</v>
      </c>
      <c r="G155" s="5" t="s">
        <v>245</v>
      </c>
      <c r="H155" s="3"/>
      <c r="I155" s="12" t="s">
        <v>48</v>
      </c>
      <c r="J155" s="3"/>
      <c r="K155" s="3" t="s">
        <v>49</v>
      </c>
      <c r="L155" s="11" t="s">
        <v>50</v>
      </c>
      <c r="M155" s="3">
        <v>36</v>
      </c>
      <c r="N155" s="3"/>
      <c r="O155" s="10">
        <v>64000</v>
      </c>
      <c r="P155" s="8" t="s">
        <v>75</v>
      </c>
      <c r="Q155" s="9" t="s">
        <v>64</v>
      </c>
    </row>
    <row r="156" spans="1:17" ht="15" hidden="1" x14ac:dyDescent="0.25">
      <c r="A156" s="3" t="s">
        <v>2328</v>
      </c>
      <c r="B156" s="3" t="s">
        <v>13</v>
      </c>
      <c r="C156" s="3" t="s">
        <v>52</v>
      </c>
      <c r="D156" s="3" t="s">
        <v>242</v>
      </c>
      <c r="E156" s="5" t="s">
        <v>243</v>
      </c>
      <c r="F156" s="3" t="s">
        <v>244</v>
      </c>
      <c r="G156" s="5" t="s">
        <v>245</v>
      </c>
      <c r="H156" s="3"/>
      <c r="I156" s="12" t="s">
        <v>48</v>
      </c>
      <c r="J156" s="3"/>
      <c r="K156" s="3" t="s">
        <v>49</v>
      </c>
      <c r="L156" s="11" t="s">
        <v>50</v>
      </c>
      <c r="M156" s="3">
        <v>36</v>
      </c>
      <c r="N156" s="3"/>
      <c r="O156" s="10">
        <v>10000</v>
      </c>
      <c r="P156" s="8" t="s">
        <v>75</v>
      </c>
      <c r="Q156" s="9" t="s">
        <v>246</v>
      </c>
    </row>
    <row r="157" spans="1:17" hidden="1" x14ac:dyDescent="0.3">
      <c r="A157" s="3" t="s">
        <v>2329</v>
      </c>
      <c r="B157" s="3" t="s">
        <v>13</v>
      </c>
      <c r="C157" s="3" t="s">
        <v>52</v>
      </c>
      <c r="D157" s="3" t="s">
        <v>242</v>
      </c>
      <c r="E157" s="5" t="s">
        <v>243</v>
      </c>
      <c r="F157" s="3" t="s">
        <v>244</v>
      </c>
      <c r="G157" s="5" t="s">
        <v>245</v>
      </c>
      <c r="H157" s="3"/>
      <c r="I157" s="12" t="s">
        <v>48</v>
      </c>
      <c r="J157" s="3"/>
      <c r="K157" s="3" t="s">
        <v>49</v>
      </c>
      <c r="L157" s="11" t="s">
        <v>50</v>
      </c>
      <c r="M157" s="3">
        <v>36</v>
      </c>
      <c r="N157" s="3"/>
      <c r="O157" s="10">
        <v>47721.35</v>
      </c>
      <c r="P157" s="8" t="s">
        <v>75</v>
      </c>
      <c r="Q157" s="9" t="s">
        <v>59</v>
      </c>
    </row>
    <row r="158" spans="1:17" ht="15" hidden="1" x14ac:dyDescent="0.25">
      <c r="A158" s="3" t="s">
        <v>2330</v>
      </c>
      <c r="B158" s="3" t="s">
        <v>13</v>
      </c>
      <c r="C158" s="3" t="s">
        <v>52</v>
      </c>
      <c r="D158" s="3" t="s">
        <v>242</v>
      </c>
      <c r="E158" s="5" t="s">
        <v>243</v>
      </c>
      <c r="F158" s="3" t="s">
        <v>244</v>
      </c>
      <c r="G158" s="5" t="s">
        <v>245</v>
      </c>
      <c r="H158" s="3"/>
      <c r="I158" s="12" t="s">
        <v>48</v>
      </c>
      <c r="J158" s="3"/>
      <c r="K158" s="3" t="s">
        <v>49</v>
      </c>
      <c r="L158" s="11" t="s">
        <v>50</v>
      </c>
      <c r="M158" s="3">
        <v>36</v>
      </c>
      <c r="N158" s="3"/>
      <c r="O158" s="10">
        <v>10000</v>
      </c>
      <c r="P158" s="8" t="s">
        <v>75</v>
      </c>
      <c r="Q158" s="9" t="s">
        <v>103</v>
      </c>
    </row>
    <row r="159" spans="1:17" ht="15" hidden="1" x14ac:dyDescent="0.25">
      <c r="A159" s="3" t="s">
        <v>2331</v>
      </c>
      <c r="B159" s="3" t="s">
        <v>13</v>
      </c>
      <c r="C159" s="3" t="s">
        <v>52</v>
      </c>
      <c r="D159" s="3" t="s">
        <v>242</v>
      </c>
      <c r="E159" s="5" t="s">
        <v>243</v>
      </c>
      <c r="F159" s="3" t="s">
        <v>244</v>
      </c>
      <c r="G159" s="5" t="s">
        <v>245</v>
      </c>
      <c r="H159" s="3"/>
      <c r="I159" s="12" t="s">
        <v>48</v>
      </c>
      <c r="J159" s="3"/>
      <c r="K159" s="3" t="s">
        <v>49</v>
      </c>
      <c r="L159" s="11" t="s">
        <v>50</v>
      </c>
      <c r="M159" s="3">
        <v>36</v>
      </c>
      <c r="N159" s="3"/>
      <c r="O159" s="10">
        <v>17500</v>
      </c>
      <c r="P159" s="8" t="s">
        <v>75</v>
      </c>
      <c r="Q159" s="9" t="s">
        <v>113</v>
      </c>
    </row>
    <row r="160" spans="1:17" ht="15" hidden="1" x14ac:dyDescent="0.25">
      <c r="A160" s="3" t="s">
        <v>2332</v>
      </c>
      <c r="B160" s="3" t="s">
        <v>13</v>
      </c>
      <c r="C160" s="3" t="s">
        <v>52</v>
      </c>
      <c r="D160" s="3" t="s">
        <v>242</v>
      </c>
      <c r="E160" s="5" t="s">
        <v>243</v>
      </c>
      <c r="F160" s="3" t="s">
        <v>244</v>
      </c>
      <c r="G160" s="5" t="s">
        <v>245</v>
      </c>
      <c r="H160" s="3"/>
      <c r="I160" s="12" t="s">
        <v>48</v>
      </c>
      <c r="J160" s="3"/>
      <c r="K160" s="3" t="s">
        <v>49</v>
      </c>
      <c r="L160" s="11" t="s">
        <v>50</v>
      </c>
      <c r="M160" s="3">
        <v>36</v>
      </c>
      <c r="N160" s="3"/>
      <c r="O160" s="10">
        <v>50000</v>
      </c>
      <c r="P160" s="8" t="s">
        <v>75</v>
      </c>
      <c r="Q160" s="9" t="s">
        <v>81</v>
      </c>
    </row>
    <row r="161" spans="1:17" ht="15" hidden="1" x14ac:dyDescent="0.25">
      <c r="A161" s="3" t="s">
        <v>2333</v>
      </c>
      <c r="B161" s="3" t="s">
        <v>13</v>
      </c>
      <c r="C161" s="3" t="s">
        <v>52</v>
      </c>
      <c r="D161" s="3" t="s">
        <v>242</v>
      </c>
      <c r="E161" s="5" t="s">
        <v>243</v>
      </c>
      <c r="F161" s="3" t="s">
        <v>244</v>
      </c>
      <c r="G161" s="5" t="s">
        <v>245</v>
      </c>
      <c r="H161" s="3"/>
      <c r="I161" s="12" t="s">
        <v>48</v>
      </c>
      <c r="J161" s="3"/>
      <c r="K161" s="3" t="s">
        <v>49</v>
      </c>
      <c r="L161" s="11" t="s">
        <v>50</v>
      </c>
      <c r="M161" s="3">
        <v>36</v>
      </c>
      <c r="N161" s="3"/>
      <c r="O161" s="10">
        <v>10000</v>
      </c>
      <c r="P161" s="8" t="s">
        <v>75</v>
      </c>
      <c r="Q161" s="9" t="s">
        <v>108</v>
      </c>
    </row>
    <row r="162" spans="1:17" ht="15" hidden="1" x14ac:dyDescent="0.25">
      <c r="A162" s="3" t="s">
        <v>1640</v>
      </c>
      <c r="B162" s="3" t="s">
        <v>13</v>
      </c>
      <c r="C162" s="3" t="s">
        <v>52</v>
      </c>
      <c r="D162" s="3" t="s">
        <v>242</v>
      </c>
      <c r="E162" s="5" t="s">
        <v>243</v>
      </c>
      <c r="F162" s="3" t="s">
        <v>244</v>
      </c>
      <c r="G162" s="5" t="s">
        <v>245</v>
      </c>
      <c r="H162" s="3"/>
      <c r="I162" s="12" t="s">
        <v>48</v>
      </c>
      <c r="J162" s="3"/>
      <c r="K162" s="3" t="s">
        <v>49</v>
      </c>
      <c r="L162" s="11" t="s">
        <v>50</v>
      </c>
      <c r="M162" s="3">
        <v>36</v>
      </c>
      <c r="N162" s="3"/>
      <c r="O162" s="10">
        <v>100000</v>
      </c>
      <c r="P162" s="8" t="s">
        <v>75</v>
      </c>
      <c r="Q162" s="9" t="s">
        <v>75</v>
      </c>
    </row>
    <row r="163" spans="1:17" ht="15" hidden="1" x14ac:dyDescent="0.25">
      <c r="A163" s="3" t="s">
        <v>1641</v>
      </c>
      <c r="B163" s="3" t="s">
        <v>13</v>
      </c>
      <c r="C163" s="3" t="s">
        <v>52</v>
      </c>
      <c r="D163" s="3" t="s">
        <v>242</v>
      </c>
      <c r="E163" s="5" t="s">
        <v>243</v>
      </c>
      <c r="F163" s="3" t="s">
        <v>244</v>
      </c>
      <c r="G163" s="5" t="s">
        <v>245</v>
      </c>
      <c r="H163" s="3"/>
      <c r="I163" s="12" t="s">
        <v>48</v>
      </c>
      <c r="J163" s="3"/>
      <c r="K163" s="3" t="s">
        <v>49</v>
      </c>
      <c r="L163" s="11" t="s">
        <v>50</v>
      </c>
      <c r="M163" s="3">
        <v>36</v>
      </c>
      <c r="N163" s="3"/>
      <c r="O163" s="10">
        <v>9000</v>
      </c>
      <c r="P163" s="8" t="s">
        <v>75</v>
      </c>
      <c r="Q163" s="9" t="s">
        <v>187</v>
      </c>
    </row>
    <row r="164" spans="1:17" ht="15" hidden="1" x14ac:dyDescent="0.25">
      <c r="A164" s="3" t="s">
        <v>1642</v>
      </c>
      <c r="B164" s="3" t="s">
        <v>13</v>
      </c>
      <c r="C164" s="3" t="s">
        <v>52</v>
      </c>
      <c r="D164" s="3" t="s">
        <v>242</v>
      </c>
      <c r="E164" s="5" t="s">
        <v>243</v>
      </c>
      <c r="F164" s="3" t="s">
        <v>244</v>
      </c>
      <c r="G164" s="5" t="s">
        <v>245</v>
      </c>
      <c r="H164" s="3"/>
      <c r="I164" s="12" t="s">
        <v>48</v>
      </c>
      <c r="J164" s="3"/>
      <c r="K164" s="3" t="s">
        <v>49</v>
      </c>
      <c r="L164" s="11" t="s">
        <v>50</v>
      </c>
      <c r="M164" s="3">
        <v>36</v>
      </c>
      <c r="N164" s="3"/>
      <c r="O164" s="10">
        <v>23000</v>
      </c>
      <c r="P164" s="8" t="s">
        <v>75</v>
      </c>
      <c r="Q164" s="9" t="s">
        <v>84</v>
      </c>
    </row>
    <row r="165" spans="1:17" ht="15" hidden="1" x14ac:dyDescent="0.25">
      <c r="A165" s="3" t="s">
        <v>2334</v>
      </c>
      <c r="B165" s="3" t="s">
        <v>2</v>
      </c>
      <c r="C165" s="3" t="s">
        <v>52</v>
      </c>
      <c r="D165" s="3" t="s">
        <v>247</v>
      </c>
      <c r="E165" s="5" t="s">
        <v>248</v>
      </c>
      <c r="F165" s="3" t="s">
        <v>249</v>
      </c>
      <c r="G165" s="5" t="s">
        <v>250</v>
      </c>
      <c r="H165" s="3"/>
      <c r="I165" s="12" t="s">
        <v>57</v>
      </c>
      <c r="J165" s="3"/>
      <c r="K165" s="3" t="s">
        <v>58</v>
      </c>
      <c r="L165" s="11">
        <v>42887</v>
      </c>
      <c r="M165" s="3">
        <v>36</v>
      </c>
      <c r="N165" s="3"/>
      <c r="O165" s="10">
        <v>154843.34</v>
      </c>
      <c r="P165" s="8" t="s">
        <v>81</v>
      </c>
      <c r="Q165" s="9" t="s">
        <v>81</v>
      </c>
    </row>
    <row r="166" spans="1:17" ht="15" hidden="1" x14ac:dyDescent="0.25">
      <c r="A166" s="3" t="s">
        <v>2335</v>
      </c>
      <c r="B166" s="3" t="s">
        <v>7</v>
      </c>
      <c r="C166" s="3" t="s">
        <v>78</v>
      </c>
      <c r="D166" s="3" t="s">
        <v>251</v>
      </c>
      <c r="E166" s="5" t="s">
        <v>252</v>
      </c>
      <c r="F166" s="3"/>
      <c r="G166" s="5" t="s">
        <v>47</v>
      </c>
      <c r="H166" s="3"/>
      <c r="I166" s="12" t="s">
        <v>48</v>
      </c>
      <c r="J166" s="3"/>
      <c r="K166" s="3" t="s">
        <v>49</v>
      </c>
      <c r="L166" s="11">
        <v>42917</v>
      </c>
      <c r="M166" s="3">
        <v>24</v>
      </c>
      <c r="N166" s="3"/>
      <c r="O166" s="10">
        <v>46922.28</v>
      </c>
      <c r="P166" s="8" t="s">
        <v>81</v>
      </c>
      <c r="Q166" s="9" t="s">
        <v>81</v>
      </c>
    </row>
    <row r="167" spans="1:17" ht="15" hidden="1" x14ac:dyDescent="0.25">
      <c r="A167" s="3" t="s">
        <v>1643</v>
      </c>
      <c r="B167" s="3" t="s">
        <v>7</v>
      </c>
      <c r="C167" s="3" t="s">
        <v>52</v>
      </c>
      <c r="D167" s="3" t="s">
        <v>71</v>
      </c>
      <c r="E167" s="5" t="s">
        <v>72</v>
      </c>
      <c r="F167" s="3" t="s">
        <v>253</v>
      </c>
      <c r="G167" s="5" t="s">
        <v>254</v>
      </c>
      <c r="H167" s="3"/>
      <c r="I167" s="12" t="s">
        <v>48</v>
      </c>
      <c r="J167" s="3"/>
      <c r="K167" s="3" t="s">
        <v>49</v>
      </c>
      <c r="L167" s="11" t="s">
        <v>50</v>
      </c>
      <c r="M167" s="3">
        <v>12</v>
      </c>
      <c r="N167" s="3"/>
      <c r="O167" s="10">
        <v>341300</v>
      </c>
      <c r="P167" s="8" t="s">
        <v>84</v>
      </c>
      <c r="Q167" s="9" t="s">
        <v>84</v>
      </c>
    </row>
    <row r="168" spans="1:17" ht="15" hidden="1" x14ac:dyDescent="0.25">
      <c r="A168" s="3" t="s">
        <v>1644</v>
      </c>
      <c r="B168" s="3" t="s">
        <v>3</v>
      </c>
      <c r="C168" s="3" t="s">
        <v>52</v>
      </c>
      <c r="D168" s="3" t="s">
        <v>255</v>
      </c>
      <c r="E168" s="5" t="s">
        <v>256</v>
      </c>
      <c r="F168" s="3" t="s">
        <v>257</v>
      </c>
      <c r="G168" s="5" t="s">
        <v>258</v>
      </c>
      <c r="H168" s="3"/>
      <c r="I168" s="12" t="s">
        <v>48</v>
      </c>
      <c r="J168" s="3"/>
      <c r="K168" s="3" t="s">
        <v>49</v>
      </c>
      <c r="L168" s="11" t="s">
        <v>50</v>
      </c>
      <c r="M168" s="3">
        <v>24</v>
      </c>
      <c r="N168" s="3"/>
      <c r="O168" s="10">
        <v>350000</v>
      </c>
      <c r="P168" s="8" t="s">
        <v>75</v>
      </c>
      <c r="Q168" s="9" t="s">
        <v>75</v>
      </c>
    </row>
    <row r="169" spans="1:17" ht="15" hidden="1" x14ac:dyDescent="0.25">
      <c r="A169" s="3" t="s">
        <v>2336</v>
      </c>
      <c r="B169" s="3" t="s">
        <v>2</v>
      </c>
      <c r="C169" s="3" t="s">
        <v>52</v>
      </c>
      <c r="D169" s="3" t="s">
        <v>196</v>
      </c>
      <c r="E169" s="5" t="s">
        <v>197</v>
      </c>
      <c r="F169" s="3"/>
      <c r="G169" s="5" t="s">
        <v>47</v>
      </c>
      <c r="H169" s="3"/>
      <c r="I169" s="12" t="s">
        <v>57</v>
      </c>
      <c r="J169" s="3"/>
      <c r="K169" s="3" t="s">
        <v>58</v>
      </c>
      <c r="L169" s="11">
        <v>42614</v>
      </c>
      <c r="M169" s="3">
        <v>12</v>
      </c>
      <c r="N169" s="3"/>
      <c r="O169" s="10">
        <v>112014.92</v>
      </c>
      <c r="P169" s="8" t="s">
        <v>51</v>
      </c>
      <c r="Q169" s="9" t="s">
        <v>51</v>
      </c>
    </row>
    <row r="170" spans="1:17" ht="15" hidden="1" x14ac:dyDescent="0.25">
      <c r="A170" s="3" t="s">
        <v>2337</v>
      </c>
      <c r="B170" s="3" t="s">
        <v>5</v>
      </c>
      <c r="C170" s="3" t="s">
        <v>124</v>
      </c>
      <c r="D170" s="3" t="s">
        <v>259</v>
      </c>
      <c r="E170" s="5" t="s">
        <v>260</v>
      </c>
      <c r="F170" s="3" t="s">
        <v>261</v>
      </c>
      <c r="G170" s="5" t="s">
        <v>262</v>
      </c>
      <c r="H170" s="3"/>
      <c r="I170" s="12" t="s">
        <v>57</v>
      </c>
      <c r="J170" s="3"/>
      <c r="K170" s="3" t="s">
        <v>58</v>
      </c>
      <c r="L170" s="11">
        <v>42644</v>
      </c>
      <c r="M170" s="3">
        <v>48</v>
      </c>
      <c r="N170" s="3"/>
      <c r="O170" s="10">
        <v>72000</v>
      </c>
      <c r="P170" s="8" t="s">
        <v>246</v>
      </c>
      <c r="Q170" s="9" t="s">
        <v>246</v>
      </c>
    </row>
    <row r="171" spans="1:17" ht="15" hidden="1" x14ac:dyDescent="0.25">
      <c r="A171" s="3" t="s">
        <v>1645</v>
      </c>
      <c r="B171" s="3" t="s">
        <v>2</v>
      </c>
      <c r="C171" s="3" t="s">
        <v>124</v>
      </c>
      <c r="D171" s="3" t="s">
        <v>196</v>
      </c>
      <c r="E171" s="5" t="s">
        <v>197</v>
      </c>
      <c r="F171" s="3" t="s">
        <v>261</v>
      </c>
      <c r="G171" s="5" t="s">
        <v>262</v>
      </c>
      <c r="H171" s="3"/>
      <c r="I171" s="12" t="s">
        <v>57</v>
      </c>
      <c r="J171" s="3"/>
      <c r="K171" s="3" t="s">
        <v>58</v>
      </c>
      <c r="L171" s="11">
        <v>42522</v>
      </c>
      <c r="M171" s="3">
        <v>12</v>
      </c>
      <c r="N171" s="3"/>
      <c r="O171" s="10">
        <v>2396</v>
      </c>
      <c r="P171" s="8" t="s">
        <v>187</v>
      </c>
      <c r="Q171" s="9" t="s">
        <v>187</v>
      </c>
    </row>
    <row r="172" spans="1:17" ht="15" hidden="1" x14ac:dyDescent="0.25">
      <c r="A172" s="3" t="s">
        <v>1646</v>
      </c>
      <c r="B172" s="3" t="s">
        <v>8</v>
      </c>
      <c r="C172" s="3" t="s">
        <v>52</v>
      </c>
      <c r="D172" s="3" t="s">
        <v>71</v>
      </c>
      <c r="E172" s="5" t="s">
        <v>72</v>
      </c>
      <c r="F172" s="3" t="s">
        <v>263</v>
      </c>
      <c r="G172" s="5" t="s">
        <v>264</v>
      </c>
      <c r="H172" s="3"/>
      <c r="I172" s="12" t="s">
        <v>48</v>
      </c>
      <c r="J172" s="3"/>
      <c r="K172" s="3" t="s">
        <v>49</v>
      </c>
      <c r="L172" s="11" t="s">
        <v>50</v>
      </c>
      <c r="M172" s="3">
        <v>12</v>
      </c>
      <c r="N172" s="3"/>
      <c r="O172" s="10">
        <v>330000</v>
      </c>
      <c r="P172" s="8" t="s">
        <v>75</v>
      </c>
      <c r="Q172" s="9" t="s">
        <v>75</v>
      </c>
    </row>
    <row r="173" spans="1:17" ht="15" hidden="1" x14ac:dyDescent="0.25">
      <c r="A173" s="3" t="s">
        <v>2338</v>
      </c>
      <c r="B173" s="3" t="s">
        <v>2</v>
      </c>
      <c r="C173" s="3" t="s">
        <v>78</v>
      </c>
      <c r="D173" s="3" t="s">
        <v>45</v>
      </c>
      <c r="E173" s="5" t="s">
        <v>46</v>
      </c>
      <c r="F173" s="3"/>
      <c r="G173" s="5" t="s">
        <v>47</v>
      </c>
      <c r="H173" s="3"/>
      <c r="I173" s="12" t="s">
        <v>48</v>
      </c>
      <c r="J173" s="3"/>
      <c r="K173" s="3" t="s">
        <v>49</v>
      </c>
      <c r="L173" s="11" t="s">
        <v>50</v>
      </c>
      <c r="M173" s="3">
        <v>12</v>
      </c>
      <c r="N173" s="3"/>
      <c r="O173" s="10">
        <v>130000</v>
      </c>
      <c r="P173" s="8" t="s">
        <v>51</v>
      </c>
      <c r="Q173" s="9" t="s">
        <v>51</v>
      </c>
    </row>
    <row r="174" spans="1:17" ht="15" hidden="1" x14ac:dyDescent="0.25">
      <c r="A174" s="3" t="s">
        <v>1647</v>
      </c>
      <c r="B174" s="3" t="s">
        <v>4</v>
      </c>
      <c r="C174" s="3" t="s">
        <v>78</v>
      </c>
      <c r="D174" s="3" t="s">
        <v>96</v>
      </c>
      <c r="E174" s="5" t="s">
        <v>97</v>
      </c>
      <c r="F174" s="3"/>
      <c r="G174" s="5" t="s">
        <v>47</v>
      </c>
      <c r="H174" s="3"/>
      <c r="I174" s="12" t="s">
        <v>48</v>
      </c>
      <c r="J174" s="3"/>
      <c r="K174" s="3" t="s">
        <v>49</v>
      </c>
      <c r="L174" s="11" t="s">
        <v>50</v>
      </c>
      <c r="M174" s="3">
        <v>12</v>
      </c>
      <c r="N174" s="3"/>
      <c r="O174" s="10">
        <v>100000</v>
      </c>
      <c r="P174" s="8" t="s">
        <v>84</v>
      </c>
      <c r="Q174" s="9" t="s">
        <v>84</v>
      </c>
    </row>
    <row r="175" spans="1:17" ht="15" hidden="1" x14ac:dyDescent="0.25">
      <c r="A175" s="3" t="s">
        <v>1648</v>
      </c>
      <c r="B175" s="3" t="s">
        <v>3</v>
      </c>
      <c r="C175" s="3" t="s">
        <v>52</v>
      </c>
      <c r="D175" s="3" t="s">
        <v>71</v>
      </c>
      <c r="E175" s="5" t="s">
        <v>72</v>
      </c>
      <c r="F175" s="3" t="s">
        <v>263</v>
      </c>
      <c r="G175" s="5" t="s">
        <v>264</v>
      </c>
      <c r="H175" s="3"/>
      <c r="I175" s="12" t="s">
        <v>48</v>
      </c>
      <c r="J175" s="3"/>
      <c r="K175" s="3" t="s">
        <v>49</v>
      </c>
      <c r="L175" s="11" t="s">
        <v>50</v>
      </c>
      <c r="M175" s="3">
        <v>12</v>
      </c>
      <c r="N175" s="3"/>
      <c r="O175" s="10">
        <v>70000</v>
      </c>
      <c r="P175" s="8" t="s">
        <v>75</v>
      </c>
      <c r="Q175" s="9" t="s">
        <v>75</v>
      </c>
    </row>
    <row r="176" spans="1:17" ht="15" hidden="1" x14ac:dyDescent="0.25">
      <c r="A176" s="3" t="s">
        <v>1649</v>
      </c>
      <c r="B176" s="3" t="s">
        <v>7</v>
      </c>
      <c r="C176" s="3" t="s">
        <v>78</v>
      </c>
      <c r="D176" s="3" t="s">
        <v>96</v>
      </c>
      <c r="E176" s="5" t="s">
        <v>97</v>
      </c>
      <c r="F176" s="3"/>
      <c r="G176" s="5" t="s">
        <v>47</v>
      </c>
      <c r="H176" s="3"/>
      <c r="I176" s="12" t="s">
        <v>48</v>
      </c>
      <c r="J176" s="3"/>
      <c r="K176" s="3" t="s">
        <v>49</v>
      </c>
      <c r="L176" s="11" t="s">
        <v>50</v>
      </c>
      <c r="M176" s="3">
        <v>12</v>
      </c>
      <c r="N176" s="3"/>
      <c r="O176" s="10">
        <v>50000</v>
      </c>
      <c r="P176" s="8" t="s">
        <v>84</v>
      </c>
      <c r="Q176" s="9" t="s">
        <v>84</v>
      </c>
    </row>
    <row r="177" spans="1:17" ht="15" hidden="1" x14ac:dyDescent="0.25">
      <c r="A177" s="3" t="s">
        <v>1650</v>
      </c>
      <c r="B177" s="3" t="s">
        <v>2</v>
      </c>
      <c r="C177" s="3" t="s">
        <v>78</v>
      </c>
      <c r="D177" s="3" t="s">
        <v>96</v>
      </c>
      <c r="E177" s="5" t="s">
        <v>97</v>
      </c>
      <c r="F177" s="3"/>
      <c r="G177" s="5" t="s">
        <v>47</v>
      </c>
      <c r="H177" s="3"/>
      <c r="I177" s="12" t="s">
        <v>48</v>
      </c>
      <c r="J177" s="3"/>
      <c r="K177" s="3" t="s">
        <v>49</v>
      </c>
      <c r="L177" s="11" t="s">
        <v>50</v>
      </c>
      <c r="M177" s="3">
        <v>12</v>
      </c>
      <c r="N177" s="3"/>
      <c r="O177" s="10">
        <v>86000</v>
      </c>
      <c r="P177" s="8" t="s">
        <v>84</v>
      </c>
      <c r="Q177" s="7" t="s">
        <v>84</v>
      </c>
    </row>
    <row r="178" spans="1:17" ht="15" hidden="1" x14ac:dyDescent="0.25">
      <c r="A178" s="3" t="s">
        <v>1651</v>
      </c>
      <c r="B178" s="3" t="s">
        <v>7</v>
      </c>
      <c r="C178" s="3" t="s">
        <v>78</v>
      </c>
      <c r="D178" s="3" t="s">
        <v>96</v>
      </c>
      <c r="E178" s="5" t="s">
        <v>97</v>
      </c>
      <c r="F178" s="3"/>
      <c r="G178" s="5" t="s">
        <v>47</v>
      </c>
      <c r="H178" s="3"/>
      <c r="I178" s="12" t="s">
        <v>48</v>
      </c>
      <c r="J178" s="3"/>
      <c r="K178" s="3" t="s">
        <v>49</v>
      </c>
      <c r="L178" s="11" t="s">
        <v>50</v>
      </c>
      <c r="M178" s="3">
        <v>12</v>
      </c>
      <c r="N178" s="3"/>
      <c r="O178" s="10">
        <v>50000</v>
      </c>
      <c r="P178" s="8" t="s">
        <v>92</v>
      </c>
      <c r="Q178" s="9" t="s">
        <v>92</v>
      </c>
    </row>
    <row r="179" spans="1:17" ht="15" hidden="1" x14ac:dyDescent="0.25">
      <c r="A179" s="3" t="s">
        <v>1652</v>
      </c>
      <c r="B179" s="3" t="s">
        <v>6</v>
      </c>
      <c r="C179" s="3" t="s">
        <v>78</v>
      </c>
      <c r="D179" s="3" t="s">
        <v>265</v>
      </c>
      <c r="E179" s="5" t="s">
        <v>266</v>
      </c>
      <c r="F179" s="3"/>
      <c r="G179" s="5" t="s">
        <v>47</v>
      </c>
      <c r="H179" s="3"/>
      <c r="I179" s="12" t="s">
        <v>48</v>
      </c>
      <c r="J179" s="3"/>
      <c r="K179" s="3" t="s">
        <v>49</v>
      </c>
      <c r="L179" s="11" t="s">
        <v>50</v>
      </c>
      <c r="M179" s="3">
        <v>12</v>
      </c>
      <c r="N179" s="3"/>
      <c r="O179" s="10">
        <v>82000</v>
      </c>
      <c r="P179" s="8" t="s">
        <v>92</v>
      </c>
      <c r="Q179" s="9" t="s">
        <v>92</v>
      </c>
    </row>
    <row r="180" spans="1:17" ht="15" hidden="1" x14ac:dyDescent="0.25">
      <c r="A180" s="3" t="s">
        <v>2339</v>
      </c>
      <c r="B180" s="3" t="s">
        <v>24</v>
      </c>
      <c r="C180" s="3" t="s">
        <v>78</v>
      </c>
      <c r="D180" s="3" t="s">
        <v>267</v>
      </c>
      <c r="E180" s="5" t="s">
        <v>268</v>
      </c>
      <c r="F180" s="3"/>
      <c r="G180" s="5" t="s">
        <v>47</v>
      </c>
      <c r="H180" s="3"/>
      <c r="I180" s="12" t="s">
        <v>48</v>
      </c>
      <c r="J180" s="3"/>
      <c r="K180" s="3" t="s">
        <v>49</v>
      </c>
      <c r="L180" s="11" t="s">
        <v>50</v>
      </c>
      <c r="M180" s="3">
        <v>36</v>
      </c>
      <c r="N180" s="3"/>
      <c r="O180" s="10">
        <v>67288</v>
      </c>
      <c r="P180" s="8" t="s">
        <v>51</v>
      </c>
      <c r="Q180" s="9" t="s">
        <v>51</v>
      </c>
    </row>
    <row r="181" spans="1:17" ht="15" hidden="1" x14ac:dyDescent="0.25">
      <c r="A181" s="3" t="s">
        <v>2340</v>
      </c>
      <c r="B181" s="3" t="s">
        <v>24</v>
      </c>
      <c r="C181" s="3" t="s">
        <v>78</v>
      </c>
      <c r="D181" s="3" t="s">
        <v>267</v>
      </c>
      <c r="E181" s="5" t="s">
        <v>268</v>
      </c>
      <c r="F181" s="3"/>
      <c r="G181" s="5" t="s">
        <v>47</v>
      </c>
      <c r="H181" s="3"/>
      <c r="I181" s="12" t="s">
        <v>48</v>
      </c>
      <c r="J181" s="3"/>
      <c r="K181" s="3" t="s">
        <v>49</v>
      </c>
      <c r="L181" s="11" t="s">
        <v>50</v>
      </c>
      <c r="M181" s="3">
        <v>36</v>
      </c>
      <c r="N181" s="3"/>
      <c r="O181" s="10">
        <v>29900</v>
      </c>
      <c r="P181" s="8" t="s">
        <v>51</v>
      </c>
      <c r="Q181" s="9" t="s">
        <v>64</v>
      </c>
    </row>
    <row r="182" spans="1:17" ht="15" hidden="1" x14ac:dyDescent="0.25">
      <c r="A182" s="3" t="s">
        <v>2341</v>
      </c>
      <c r="B182" s="3" t="s">
        <v>24</v>
      </c>
      <c r="C182" s="3" t="s">
        <v>78</v>
      </c>
      <c r="D182" s="3" t="s">
        <v>267</v>
      </c>
      <c r="E182" s="5" t="s">
        <v>268</v>
      </c>
      <c r="F182" s="3"/>
      <c r="G182" s="5" t="s">
        <v>47</v>
      </c>
      <c r="H182" s="3"/>
      <c r="I182" s="12" t="s">
        <v>48</v>
      </c>
      <c r="J182" s="3"/>
      <c r="K182" s="3" t="s">
        <v>49</v>
      </c>
      <c r="L182" s="11" t="s">
        <v>50</v>
      </c>
      <c r="M182" s="3">
        <v>36</v>
      </c>
      <c r="N182" s="3"/>
      <c r="O182" s="10">
        <v>10000</v>
      </c>
      <c r="P182" s="8" t="s">
        <v>51</v>
      </c>
      <c r="Q182" s="9" t="s">
        <v>213</v>
      </c>
    </row>
    <row r="183" spans="1:17" ht="15" hidden="1" x14ac:dyDescent="0.25">
      <c r="A183" s="3" t="s">
        <v>2342</v>
      </c>
      <c r="B183" s="3" t="s">
        <v>24</v>
      </c>
      <c r="C183" s="3" t="s">
        <v>78</v>
      </c>
      <c r="D183" s="3" t="s">
        <v>267</v>
      </c>
      <c r="E183" s="5" t="s">
        <v>268</v>
      </c>
      <c r="F183" s="3"/>
      <c r="G183" s="5" t="s">
        <v>47</v>
      </c>
      <c r="H183" s="3"/>
      <c r="I183" s="12" t="s">
        <v>48</v>
      </c>
      <c r="J183" s="3"/>
      <c r="K183" s="3" t="s">
        <v>49</v>
      </c>
      <c r="L183" s="11" t="s">
        <v>50</v>
      </c>
      <c r="M183" s="3">
        <v>36</v>
      </c>
      <c r="N183" s="3"/>
      <c r="O183" s="10">
        <v>17100</v>
      </c>
      <c r="P183" s="8" t="s">
        <v>51</v>
      </c>
      <c r="Q183" s="9" t="s">
        <v>103</v>
      </c>
    </row>
    <row r="184" spans="1:17" ht="15" hidden="1" x14ac:dyDescent="0.25">
      <c r="A184" s="3" t="s">
        <v>1653</v>
      </c>
      <c r="B184" s="3" t="s">
        <v>24</v>
      </c>
      <c r="C184" s="3" t="s">
        <v>78</v>
      </c>
      <c r="D184" s="3" t="s">
        <v>267</v>
      </c>
      <c r="E184" s="5" t="s">
        <v>268</v>
      </c>
      <c r="F184" s="3"/>
      <c r="G184" s="5" t="s">
        <v>47</v>
      </c>
      <c r="H184" s="3"/>
      <c r="I184" s="12" t="s">
        <v>48</v>
      </c>
      <c r="J184" s="3"/>
      <c r="K184" s="3" t="s">
        <v>49</v>
      </c>
      <c r="L184" s="11" t="s">
        <v>50</v>
      </c>
      <c r="M184" s="3">
        <v>36</v>
      </c>
      <c r="N184" s="3"/>
      <c r="O184" s="10">
        <v>2500</v>
      </c>
      <c r="P184" s="8" t="s">
        <v>51</v>
      </c>
      <c r="Q184" s="9" t="s">
        <v>187</v>
      </c>
    </row>
    <row r="185" spans="1:17" ht="15" hidden="1" x14ac:dyDescent="0.25">
      <c r="A185" s="3" t="s">
        <v>1654</v>
      </c>
      <c r="B185" s="3" t="s">
        <v>2</v>
      </c>
      <c r="C185" s="3" t="s">
        <v>78</v>
      </c>
      <c r="D185" s="3" t="s">
        <v>269</v>
      </c>
      <c r="E185" s="5" t="s">
        <v>270</v>
      </c>
      <c r="F185" s="3"/>
      <c r="G185" s="5" t="s">
        <v>47</v>
      </c>
      <c r="H185" s="3"/>
      <c r="I185" s="12" t="s">
        <v>48</v>
      </c>
      <c r="J185" s="3"/>
      <c r="K185" s="3" t="s">
        <v>49</v>
      </c>
      <c r="L185" s="11">
        <v>42887</v>
      </c>
      <c r="M185" s="3">
        <v>36</v>
      </c>
      <c r="N185" s="3"/>
      <c r="O185" s="10">
        <v>6600</v>
      </c>
      <c r="P185" s="8" t="s">
        <v>92</v>
      </c>
      <c r="Q185" s="9" t="s">
        <v>92</v>
      </c>
    </row>
    <row r="186" spans="1:17" ht="15" hidden="1" x14ac:dyDescent="0.25">
      <c r="A186" s="3" t="s">
        <v>1655</v>
      </c>
      <c r="B186" s="3" t="s">
        <v>3</v>
      </c>
      <c r="C186" s="3" t="s">
        <v>78</v>
      </c>
      <c r="D186" s="3" t="s">
        <v>271</v>
      </c>
      <c r="E186" s="5" t="s">
        <v>272</v>
      </c>
      <c r="F186" s="3"/>
      <c r="G186" s="5" t="s">
        <v>47</v>
      </c>
      <c r="H186" s="3"/>
      <c r="I186" s="12" t="s">
        <v>48</v>
      </c>
      <c r="J186" s="3"/>
      <c r="K186" s="3" t="s">
        <v>49</v>
      </c>
      <c r="L186" s="11">
        <v>43070</v>
      </c>
      <c r="M186" s="3">
        <v>36</v>
      </c>
      <c r="N186" s="3"/>
      <c r="O186" s="10">
        <v>2900</v>
      </c>
      <c r="P186" s="8" t="s">
        <v>92</v>
      </c>
      <c r="Q186" s="9" t="s">
        <v>92</v>
      </c>
    </row>
    <row r="187" spans="1:17" ht="15" hidden="1" x14ac:dyDescent="0.25">
      <c r="A187" s="3" t="s">
        <v>1656</v>
      </c>
      <c r="B187" s="3" t="s">
        <v>3</v>
      </c>
      <c r="C187" s="3" t="s">
        <v>78</v>
      </c>
      <c r="D187" s="3" t="s">
        <v>273</v>
      </c>
      <c r="E187" s="5" t="s">
        <v>274</v>
      </c>
      <c r="F187" s="3"/>
      <c r="G187" s="5" t="s">
        <v>47</v>
      </c>
      <c r="H187" s="3"/>
      <c r="I187" s="12" t="s">
        <v>48</v>
      </c>
      <c r="J187" s="3"/>
      <c r="K187" s="3" t="s">
        <v>49</v>
      </c>
      <c r="L187" s="11">
        <v>42979</v>
      </c>
      <c r="M187" s="3">
        <v>36</v>
      </c>
      <c r="N187" s="3"/>
      <c r="O187" s="10">
        <v>11000</v>
      </c>
      <c r="P187" s="8" t="s">
        <v>92</v>
      </c>
      <c r="Q187" s="9" t="s">
        <v>92</v>
      </c>
    </row>
    <row r="188" spans="1:17" ht="15" hidden="1" x14ac:dyDescent="0.25">
      <c r="A188" s="3" t="s">
        <v>2343</v>
      </c>
      <c r="B188" s="3" t="s">
        <v>7</v>
      </c>
      <c r="C188" s="3" t="s">
        <v>78</v>
      </c>
      <c r="D188" s="3" t="s">
        <v>275</v>
      </c>
      <c r="E188" s="5" t="s">
        <v>276</v>
      </c>
      <c r="F188" s="3"/>
      <c r="G188" s="5" t="s">
        <v>47</v>
      </c>
      <c r="H188" s="3"/>
      <c r="I188" s="12" t="s">
        <v>57</v>
      </c>
      <c r="J188" s="3"/>
      <c r="K188" s="3" t="s">
        <v>58</v>
      </c>
      <c r="L188" s="11">
        <v>42887</v>
      </c>
      <c r="M188" s="3">
        <v>36</v>
      </c>
      <c r="N188" s="3"/>
      <c r="O188" s="10">
        <v>1686000</v>
      </c>
      <c r="P188" s="8" t="s">
        <v>213</v>
      </c>
      <c r="Q188" s="9" t="s">
        <v>213</v>
      </c>
    </row>
    <row r="189" spans="1:17" ht="15" hidden="1" x14ac:dyDescent="0.25">
      <c r="A189" s="3" t="s">
        <v>1657</v>
      </c>
      <c r="B189" s="3" t="s">
        <v>3</v>
      </c>
      <c r="C189" s="3" t="s">
        <v>78</v>
      </c>
      <c r="D189" s="3" t="s">
        <v>277</v>
      </c>
      <c r="E189" s="5" t="s">
        <v>278</v>
      </c>
      <c r="F189" s="3"/>
      <c r="G189" s="5" t="s">
        <v>47</v>
      </c>
      <c r="H189" s="3"/>
      <c r="I189" s="12" t="s">
        <v>48</v>
      </c>
      <c r="J189" s="3"/>
      <c r="K189" s="3" t="s">
        <v>49</v>
      </c>
      <c r="L189" s="11">
        <v>43070</v>
      </c>
      <c r="M189" s="3">
        <v>36</v>
      </c>
      <c r="N189" s="3"/>
      <c r="O189" s="10">
        <v>9900</v>
      </c>
      <c r="P189" s="8" t="s">
        <v>92</v>
      </c>
      <c r="Q189" s="9" t="s">
        <v>92</v>
      </c>
    </row>
    <row r="190" spans="1:17" ht="15" hidden="1" x14ac:dyDescent="0.25">
      <c r="A190" s="3" t="s">
        <v>1658</v>
      </c>
      <c r="B190" s="3" t="s">
        <v>2</v>
      </c>
      <c r="C190" s="3" t="s">
        <v>78</v>
      </c>
      <c r="D190" s="3" t="s">
        <v>279</v>
      </c>
      <c r="E190" s="5" t="s">
        <v>280</v>
      </c>
      <c r="F190" s="3"/>
      <c r="G190" s="5" t="s">
        <v>47</v>
      </c>
      <c r="H190" s="3"/>
      <c r="I190" s="12" t="s">
        <v>48</v>
      </c>
      <c r="J190" s="3"/>
      <c r="K190" s="3" t="s">
        <v>49</v>
      </c>
      <c r="L190" s="11" t="s">
        <v>50</v>
      </c>
      <c r="M190" s="3">
        <v>24</v>
      </c>
      <c r="N190" s="3"/>
      <c r="O190" s="10">
        <v>45000</v>
      </c>
      <c r="P190" s="8" t="s">
        <v>187</v>
      </c>
      <c r="Q190" s="9" t="s">
        <v>187</v>
      </c>
    </row>
    <row r="191" spans="1:17" ht="15" hidden="1" x14ac:dyDescent="0.25">
      <c r="A191" s="3" t="s">
        <v>2344</v>
      </c>
      <c r="B191" s="3" t="s">
        <v>7</v>
      </c>
      <c r="C191" s="3" t="s">
        <v>78</v>
      </c>
      <c r="D191" s="3" t="s">
        <v>281</v>
      </c>
      <c r="E191" s="5" t="s">
        <v>282</v>
      </c>
      <c r="F191" s="3"/>
      <c r="G191" s="5" t="s">
        <v>47</v>
      </c>
      <c r="H191" s="3"/>
      <c r="I191" s="12" t="s">
        <v>48</v>
      </c>
      <c r="J191" s="3"/>
      <c r="K191" s="3" t="s">
        <v>49</v>
      </c>
      <c r="L191" s="11">
        <v>42856</v>
      </c>
      <c r="M191" s="3">
        <v>36</v>
      </c>
      <c r="N191" s="3"/>
      <c r="O191" s="10">
        <v>48800</v>
      </c>
      <c r="P191" s="8" t="s">
        <v>103</v>
      </c>
      <c r="Q191" s="9" t="s">
        <v>103</v>
      </c>
    </row>
    <row r="192" spans="1:17" ht="15" hidden="1" x14ac:dyDescent="0.25">
      <c r="A192" s="3" t="s">
        <v>1659</v>
      </c>
      <c r="B192" s="3" t="s">
        <v>2</v>
      </c>
      <c r="C192" s="3" t="s">
        <v>78</v>
      </c>
      <c r="D192" s="3" t="s">
        <v>283</v>
      </c>
      <c r="E192" s="5" t="s">
        <v>284</v>
      </c>
      <c r="F192" s="3"/>
      <c r="G192" s="5" t="s">
        <v>47</v>
      </c>
      <c r="H192" s="3"/>
      <c r="I192" s="12" t="s">
        <v>48</v>
      </c>
      <c r="J192" s="3"/>
      <c r="K192" s="3" t="s">
        <v>49</v>
      </c>
      <c r="L192" s="11" t="s">
        <v>50</v>
      </c>
      <c r="M192" s="3">
        <v>24</v>
      </c>
      <c r="N192" s="3"/>
      <c r="O192" s="10">
        <v>15000</v>
      </c>
      <c r="P192" s="8" t="s">
        <v>187</v>
      </c>
      <c r="Q192" s="9" t="s">
        <v>187</v>
      </c>
    </row>
    <row r="193" spans="1:17" ht="15" hidden="1" x14ac:dyDescent="0.25">
      <c r="A193" s="3" t="s">
        <v>1660</v>
      </c>
      <c r="B193" s="3" t="s">
        <v>2</v>
      </c>
      <c r="C193" s="3" t="s">
        <v>78</v>
      </c>
      <c r="D193" s="3" t="s">
        <v>285</v>
      </c>
      <c r="E193" s="5" t="s">
        <v>286</v>
      </c>
      <c r="F193" s="3"/>
      <c r="G193" s="5" t="s">
        <v>47</v>
      </c>
      <c r="H193" s="3"/>
      <c r="I193" s="12" t="s">
        <v>48</v>
      </c>
      <c r="J193" s="3"/>
      <c r="K193" s="3" t="s">
        <v>49</v>
      </c>
      <c r="L193" s="11" t="s">
        <v>50</v>
      </c>
      <c r="M193" s="3">
        <v>24</v>
      </c>
      <c r="N193" s="3"/>
      <c r="O193" s="10">
        <v>50000</v>
      </c>
      <c r="P193" s="8" t="s">
        <v>187</v>
      </c>
      <c r="Q193" s="9" t="s">
        <v>187</v>
      </c>
    </row>
    <row r="194" spans="1:17" ht="15" hidden="1" x14ac:dyDescent="0.25">
      <c r="A194" s="3" t="s">
        <v>1661</v>
      </c>
      <c r="B194" s="3" t="s">
        <v>7</v>
      </c>
      <c r="C194" s="3" t="s">
        <v>44</v>
      </c>
      <c r="D194" s="3" t="s">
        <v>82</v>
      </c>
      <c r="E194" s="5" t="s">
        <v>83</v>
      </c>
      <c r="F194" s="3"/>
      <c r="G194" s="5" t="s">
        <v>47</v>
      </c>
      <c r="H194" s="3"/>
      <c r="I194" s="12" t="s">
        <v>48</v>
      </c>
      <c r="J194" s="3"/>
      <c r="K194" s="3" t="s">
        <v>49</v>
      </c>
      <c r="L194" s="11" t="s">
        <v>50</v>
      </c>
      <c r="M194" s="3">
        <v>36</v>
      </c>
      <c r="N194" s="3"/>
      <c r="O194" s="10">
        <v>190000</v>
      </c>
      <c r="P194" s="8" t="s">
        <v>84</v>
      </c>
      <c r="Q194" s="9" t="s">
        <v>84</v>
      </c>
    </row>
    <row r="195" spans="1:17" ht="15" hidden="1" x14ac:dyDescent="0.25">
      <c r="A195" s="3" t="s">
        <v>1662</v>
      </c>
      <c r="B195" s="3" t="s">
        <v>7</v>
      </c>
      <c r="C195" s="3" t="s">
        <v>44</v>
      </c>
      <c r="D195" s="3" t="s">
        <v>82</v>
      </c>
      <c r="E195" s="5" t="s">
        <v>83</v>
      </c>
      <c r="F195" s="3"/>
      <c r="G195" s="5" t="s">
        <v>47</v>
      </c>
      <c r="H195" s="3"/>
      <c r="I195" s="12" t="s">
        <v>48</v>
      </c>
      <c r="J195" s="3"/>
      <c r="K195" s="3" t="s">
        <v>49</v>
      </c>
      <c r="L195" s="11" t="s">
        <v>50</v>
      </c>
      <c r="M195" s="3">
        <v>36</v>
      </c>
      <c r="N195" s="3"/>
      <c r="O195" s="10">
        <v>200000</v>
      </c>
      <c r="P195" s="8" t="s">
        <v>84</v>
      </c>
      <c r="Q195" s="9" t="s">
        <v>84</v>
      </c>
    </row>
    <row r="196" spans="1:17" ht="15" hidden="1" x14ac:dyDescent="0.25">
      <c r="A196" s="3" t="s">
        <v>2345</v>
      </c>
      <c r="B196" s="3" t="s">
        <v>7</v>
      </c>
      <c r="C196" s="3" t="s">
        <v>78</v>
      </c>
      <c r="D196" s="3" t="s">
        <v>208</v>
      </c>
      <c r="E196" s="5" t="s">
        <v>209</v>
      </c>
      <c r="F196" s="3"/>
      <c r="G196" s="5" t="s">
        <v>47</v>
      </c>
      <c r="H196" s="3"/>
      <c r="I196" s="12" t="s">
        <v>48</v>
      </c>
      <c r="J196" s="3"/>
      <c r="K196" s="3" t="s">
        <v>49</v>
      </c>
      <c r="L196" s="11" t="s">
        <v>50</v>
      </c>
      <c r="M196" s="3">
        <v>36</v>
      </c>
      <c r="N196" s="3"/>
      <c r="O196" s="10">
        <v>146400</v>
      </c>
      <c r="P196" s="8" t="s">
        <v>103</v>
      </c>
      <c r="Q196" s="9" t="s">
        <v>103</v>
      </c>
    </row>
    <row r="197" spans="1:17" ht="15" hidden="1" x14ac:dyDescent="0.25">
      <c r="A197" s="3" t="s">
        <v>1663</v>
      </c>
      <c r="B197" s="3" t="s">
        <v>6</v>
      </c>
      <c r="C197" s="3" t="s">
        <v>44</v>
      </c>
      <c r="D197" s="3" t="s">
        <v>82</v>
      </c>
      <c r="E197" s="5" t="s">
        <v>83</v>
      </c>
      <c r="F197" s="3"/>
      <c r="G197" s="5" t="s">
        <v>47</v>
      </c>
      <c r="H197" s="3"/>
      <c r="I197" s="12" t="s">
        <v>48</v>
      </c>
      <c r="J197" s="3"/>
      <c r="K197" s="3" t="s">
        <v>49</v>
      </c>
      <c r="L197" s="11" t="s">
        <v>50</v>
      </c>
      <c r="M197" s="3">
        <v>36</v>
      </c>
      <c r="N197" s="3"/>
      <c r="O197" s="10">
        <v>11860</v>
      </c>
      <c r="P197" s="8" t="s">
        <v>84</v>
      </c>
      <c r="Q197" s="9" t="s">
        <v>84</v>
      </c>
    </row>
    <row r="198" spans="1:17" ht="15" hidden="1" x14ac:dyDescent="0.25">
      <c r="A198" s="3" t="s">
        <v>1664</v>
      </c>
      <c r="B198" s="3" t="s">
        <v>2</v>
      </c>
      <c r="C198" s="3" t="s">
        <v>78</v>
      </c>
      <c r="D198" s="3" t="s">
        <v>285</v>
      </c>
      <c r="E198" s="5" t="s">
        <v>286</v>
      </c>
      <c r="F198" s="3"/>
      <c r="G198" s="5" t="s">
        <v>47</v>
      </c>
      <c r="H198" s="3"/>
      <c r="I198" s="12" t="s">
        <v>48</v>
      </c>
      <c r="J198" s="3"/>
      <c r="K198" s="3" t="s">
        <v>49</v>
      </c>
      <c r="L198" s="11" t="s">
        <v>50</v>
      </c>
      <c r="M198" s="3">
        <v>24</v>
      </c>
      <c r="N198" s="3"/>
      <c r="O198" s="10">
        <v>159000</v>
      </c>
      <c r="P198" s="8" t="s">
        <v>187</v>
      </c>
      <c r="Q198" s="9" t="s">
        <v>187</v>
      </c>
    </row>
    <row r="199" spans="1:17" ht="15" hidden="1" x14ac:dyDescent="0.25">
      <c r="A199" s="3" t="s">
        <v>1665</v>
      </c>
      <c r="B199" s="3" t="s">
        <v>2</v>
      </c>
      <c r="C199" s="3" t="s">
        <v>78</v>
      </c>
      <c r="D199" s="3" t="s">
        <v>285</v>
      </c>
      <c r="E199" s="5" t="s">
        <v>286</v>
      </c>
      <c r="F199" s="3"/>
      <c r="G199" s="5" t="s">
        <v>47</v>
      </c>
      <c r="H199" s="3"/>
      <c r="I199" s="12" t="s">
        <v>48</v>
      </c>
      <c r="J199" s="3"/>
      <c r="K199" s="3" t="s">
        <v>49</v>
      </c>
      <c r="L199" s="11" t="s">
        <v>50</v>
      </c>
      <c r="M199" s="3">
        <v>24</v>
      </c>
      <c r="N199" s="3"/>
      <c r="O199" s="10">
        <v>56000</v>
      </c>
      <c r="P199" s="8" t="s">
        <v>187</v>
      </c>
      <c r="Q199" s="9" t="s">
        <v>187</v>
      </c>
    </row>
    <row r="200" spans="1:17" ht="15" hidden="1" x14ac:dyDescent="0.25">
      <c r="A200" s="3" t="s">
        <v>1666</v>
      </c>
      <c r="B200" s="3" t="s">
        <v>7</v>
      </c>
      <c r="C200" s="3" t="s">
        <v>44</v>
      </c>
      <c r="D200" s="3" t="s">
        <v>285</v>
      </c>
      <c r="E200" s="5" t="s">
        <v>286</v>
      </c>
      <c r="F200" s="3"/>
      <c r="G200" s="5" t="s">
        <v>47</v>
      </c>
      <c r="H200" s="3"/>
      <c r="I200" s="12" t="s">
        <v>48</v>
      </c>
      <c r="J200" s="3"/>
      <c r="K200" s="3" t="s">
        <v>49</v>
      </c>
      <c r="L200" s="11" t="s">
        <v>50</v>
      </c>
      <c r="M200" s="3">
        <v>36</v>
      </c>
      <c r="N200" s="3"/>
      <c r="O200" s="10">
        <v>100000</v>
      </c>
      <c r="P200" s="8" t="s">
        <v>84</v>
      </c>
      <c r="Q200" s="9" t="s">
        <v>84</v>
      </c>
    </row>
    <row r="201" spans="1:17" ht="15" hidden="1" x14ac:dyDescent="0.25">
      <c r="A201" s="3" t="s">
        <v>1667</v>
      </c>
      <c r="B201" s="3" t="s">
        <v>7</v>
      </c>
      <c r="C201" s="3" t="s">
        <v>44</v>
      </c>
      <c r="D201" s="3" t="s">
        <v>82</v>
      </c>
      <c r="E201" s="5" t="s">
        <v>83</v>
      </c>
      <c r="F201" s="3"/>
      <c r="G201" s="5" t="s">
        <v>47</v>
      </c>
      <c r="H201" s="3"/>
      <c r="I201" s="12" t="s">
        <v>48</v>
      </c>
      <c r="J201" s="3"/>
      <c r="K201" s="3" t="s">
        <v>49</v>
      </c>
      <c r="L201" s="11" t="s">
        <v>50</v>
      </c>
      <c r="M201" s="3">
        <v>36</v>
      </c>
      <c r="N201" s="3"/>
      <c r="O201" s="10">
        <v>25000</v>
      </c>
      <c r="P201" s="8" t="s">
        <v>84</v>
      </c>
      <c r="Q201" s="9" t="s">
        <v>84</v>
      </c>
    </row>
    <row r="202" spans="1:17" ht="15" hidden="1" x14ac:dyDescent="0.25">
      <c r="A202" s="3" t="s">
        <v>1668</v>
      </c>
      <c r="B202" s="3" t="s">
        <v>2</v>
      </c>
      <c r="C202" s="3" t="s">
        <v>78</v>
      </c>
      <c r="D202" s="3" t="s">
        <v>285</v>
      </c>
      <c r="E202" s="5" t="s">
        <v>286</v>
      </c>
      <c r="F202" s="3"/>
      <c r="G202" s="5" t="s">
        <v>47</v>
      </c>
      <c r="H202" s="3"/>
      <c r="I202" s="12" t="s">
        <v>48</v>
      </c>
      <c r="J202" s="3"/>
      <c r="K202" s="3" t="s">
        <v>49</v>
      </c>
      <c r="L202" s="11" t="s">
        <v>50</v>
      </c>
      <c r="M202" s="3">
        <v>24</v>
      </c>
      <c r="N202" s="3"/>
      <c r="O202" s="10">
        <v>90000</v>
      </c>
      <c r="P202" s="8" t="s">
        <v>187</v>
      </c>
      <c r="Q202" s="7" t="s">
        <v>187</v>
      </c>
    </row>
    <row r="203" spans="1:17" ht="15" hidden="1" x14ac:dyDescent="0.25">
      <c r="A203" s="3" t="s">
        <v>1669</v>
      </c>
      <c r="B203" s="3" t="s">
        <v>7</v>
      </c>
      <c r="C203" s="3" t="s">
        <v>44</v>
      </c>
      <c r="D203" s="3" t="s">
        <v>82</v>
      </c>
      <c r="E203" s="5" t="s">
        <v>83</v>
      </c>
      <c r="F203" s="3"/>
      <c r="G203" s="5" t="s">
        <v>47</v>
      </c>
      <c r="H203" s="3"/>
      <c r="I203" s="12" t="s">
        <v>48</v>
      </c>
      <c r="J203" s="3"/>
      <c r="K203" s="3" t="s">
        <v>49</v>
      </c>
      <c r="L203" s="11" t="s">
        <v>50</v>
      </c>
      <c r="M203" s="3">
        <v>36</v>
      </c>
      <c r="N203" s="3"/>
      <c r="O203" s="10">
        <v>15000</v>
      </c>
      <c r="P203" s="8" t="s">
        <v>84</v>
      </c>
      <c r="Q203" s="9" t="s">
        <v>84</v>
      </c>
    </row>
    <row r="204" spans="1:17" ht="15" hidden="1" x14ac:dyDescent="0.25">
      <c r="A204" s="3" t="s">
        <v>1670</v>
      </c>
      <c r="B204" s="3" t="s">
        <v>4</v>
      </c>
      <c r="C204" s="3" t="s">
        <v>44</v>
      </c>
      <c r="D204" s="3" t="s">
        <v>82</v>
      </c>
      <c r="E204" s="5" t="s">
        <v>83</v>
      </c>
      <c r="F204" s="3"/>
      <c r="G204" s="5" t="s">
        <v>47</v>
      </c>
      <c r="H204" s="3"/>
      <c r="I204" s="12" t="s">
        <v>57</v>
      </c>
      <c r="J204" s="3"/>
      <c r="K204" s="3" t="s">
        <v>49</v>
      </c>
      <c r="L204" s="11" t="s">
        <v>50</v>
      </c>
      <c r="M204" s="3">
        <v>36</v>
      </c>
      <c r="N204" s="3"/>
      <c r="O204" s="10">
        <v>9500</v>
      </c>
      <c r="P204" s="8" t="s">
        <v>84</v>
      </c>
      <c r="Q204" s="9" t="s">
        <v>84</v>
      </c>
    </row>
    <row r="205" spans="1:17" ht="15" hidden="1" x14ac:dyDescent="0.25">
      <c r="A205" s="3" t="s">
        <v>1671</v>
      </c>
      <c r="B205" s="3" t="s">
        <v>2</v>
      </c>
      <c r="C205" s="3" t="s">
        <v>78</v>
      </c>
      <c r="D205" s="3" t="s">
        <v>285</v>
      </c>
      <c r="E205" s="5" t="s">
        <v>286</v>
      </c>
      <c r="F205" s="3"/>
      <c r="G205" s="5" t="s">
        <v>47</v>
      </c>
      <c r="H205" s="3"/>
      <c r="I205" s="12" t="s">
        <v>48</v>
      </c>
      <c r="J205" s="3"/>
      <c r="K205" s="3" t="s">
        <v>49</v>
      </c>
      <c r="L205" s="11" t="s">
        <v>50</v>
      </c>
      <c r="M205" s="3">
        <v>24</v>
      </c>
      <c r="N205" s="3"/>
      <c r="O205" s="10">
        <v>28000</v>
      </c>
      <c r="P205" s="8" t="s">
        <v>187</v>
      </c>
      <c r="Q205" s="9" t="s">
        <v>187</v>
      </c>
    </row>
    <row r="206" spans="1:17" ht="15" hidden="1" x14ac:dyDescent="0.25">
      <c r="A206" s="3" t="s">
        <v>1672</v>
      </c>
      <c r="B206" s="3" t="s">
        <v>3</v>
      </c>
      <c r="C206" s="3" t="s">
        <v>44</v>
      </c>
      <c r="D206" s="3" t="s">
        <v>82</v>
      </c>
      <c r="E206" s="5" t="s">
        <v>83</v>
      </c>
      <c r="F206" s="3"/>
      <c r="G206" s="5" t="s">
        <v>47</v>
      </c>
      <c r="H206" s="3"/>
      <c r="I206" s="12" t="s">
        <v>48</v>
      </c>
      <c r="J206" s="3"/>
      <c r="K206" s="3" t="s">
        <v>49</v>
      </c>
      <c r="L206" s="11" t="s">
        <v>50</v>
      </c>
      <c r="M206" s="3">
        <v>36</v>
      </c>
      <c r="N206" s="3"/>
      <c r="O206" s="10">
        <v>11000</v>
      </c>
      <c r="P206" s="8" t="s">
        <v>84</v>
      </c>
      <c r="Q206" s="9" t="s">
        <v>84</v>
      </c>
    </row>
    <row r="207" spans="1:17" ht="15" hidden="1" x14ac:dyDescent="0.25">
      <c r="A207" s="3" t="s">
        <v>1673</v>
      </c>
      <c r="B207" s="3" t="s">
        <v>7</v>
      </c>
      <c r="C207" s="3" t="s">
        <v>44</v>
      </c>
      <c r="D207" s="3" t="s">
        <v>82</v>
      </c>
      <c r="E207" s="5" t="s">
        <v>83</v>
      </c>
      <c r="F207" s="3"/>
      <c r="G207" s="5" t="s">
        <v>47</v>
      </c>
      <c r="H207" s="3"/>
      <c r="I207" s="12" t="s">
        <v>48</v>
      </c>
      <c r="J207" s="3"/>
      <c r="K207" s="3" t="s">
        <v>49</v>
      </c>
      <c r="L207" s="11" t="s">
        <v>50</v>
      </c>
      <c r="M207" s="3">
        <v>36</v>
      </c>
      <c r="N207" s="3"/>
      <c r="O207" s="10">
        <v>40000</v>
      </c>
      <c r="P207" s="8" t="s">
        <v>84</v>
      </c>
      <c r="Q207" s="9" t="s">
        <v>84</v>
      </c>
    </row>
    <row r="208" spans="1:17" ht="15" hidden="1" x14ac:dyDescent="0.25">
      <c r="A208" s="3" t="s">
        <v>1674</v>
      </c>
      <c r="B208" s="3" t="s">
        <v>4</v>
      </c>
      <c r="C208" s="3" t="s">
        <v>44</v>
      </c>
      <c r="D208" s="3" t="s">
        <v>82</v>
      </c>
      <c r="E208" s="5" t="s">
        <v>83</v>
      </c>
      <c r="F208" s="3"/>
      <c r="G208" s="5" t="s">
        <v>47</v>
      </c>
      <c r="H208" s="3"/>
      <c r="I208" s="12" t="s">
        <v>48</v>
      </c>
      <c r="J208" s="3"/>
      <c r="K208" s="3" t="s">
        <v>49</v>
      </c>
      <c r="L208" s="11" t="s">
        <v>50</v>
      </c>
      <c r="M208" s="3">
        <v>36</v>
      </c>
      <c r="N208" s="3"/>
      <c r="O208" s="10">
        <v>140000</v>
      </c>
      <c r="P208" s="8" t="s">
        <v>84</v>
      </c>
      <c r="Q208" s="9" t="s">
        <v>84</v>
      </c>
    </row>
    <row r="209" spans="1:17" ht="15" hidden="1" x14ac:dyDescent="0.25">
      <c r="A209" s="3" t="s">
        <v>1675</v>
      </c>
      <c r="B209" s="3" t="s">
        <v>4</v>
      </c>
      <c r="C209" s="3" t="s">
        <v>44</v>
      </c>
      <c r="D209" s="3" t="s">
        <v>82</v>
      </c>
      <c r="E209" s="5" t="s">
        <v>83</v>
      </c>
      <c r="F209" s="3"/>
      <c r="G209" s="5" t="s">
        <v>47</v>
      </c>
      <c r="H209" s="3"/>
      <c r="I209" s="12" t="s">
        <v>48</v>
      </c>
      <c r="J209" s="3"/>
      <c r="K209" s="3" t="s">
        <v>49</v>
      </c>
      <c r="L209" s="11" t="s">
        <v>50</v>
      </c>
      <c r="M209" s="3">
        <v>24</v>
      </c>
      <c r="N209" s="3"/>
      <c r="O209" s="10">
        <v>13300</v>
      </c>
      <c r="P209" s="8" t="s">
        <v>84</v>
      </c>
      <c r="Q209" s="9" t="s">
        <v>84</v>
      </c>
    </row>
    <row r="210" spans="1:17" ht="15" hidden="1" x14ac:dyDescent="0.25">
      <c r="A210" s="3" t="s">
        <v>1676</v>
      </c>
      <c r="B210" s="3" t="s">
        <v>7</v>
      </c>
      <c r="C210" s="3" t="s">
        <v>44</v>
      </c>
      <c r="D210" s="3" t="s">
        <v>82</v>
      </c>
      <c r="E210" s="5" t="s">
        <v>83</v>
      </c>
      <c r="F210" s="3"/>
      <c r="G210" s="5" t="s">
        <v>47</v>
      </c>
      <c r="H210" s="3"/>
      <c r="I210" s="12" t="s">
        <v>48</v>
      </c>
      <c r="J210" s="3"/>
      <c r="K210" s="3" t="s">
        <v>49</v>
      </c>
      <c r="L210" s="11" t="s">
        <v>50</v>
      </c>
      <c r="M210" s="3">
        <v>36</v>
      </c>
      <c r="N210" s="3"/>
      <c r="O210" s="10">
        <v>12000</v>
      </c>
      <c r="P210" s="8" t="s">
        <v>84</v>
      </c>
      <c r="Q210" s="9" t="s">
        <v>84</v>
      </c>
    </row>
    <row r="211" spans="1:17" ht="15" hidden="1" x14ac:dyDescent="0.25">
      <c r="A211" s="3" t="s">
        <v>1677</v>
      </c>
      <c r="B211" s="3" t="s">
        <v>4</v>
      </c>
      <c r="C211" s="3" t="s">
        <v>44</v>
      </c>
      <c r="D211" s="3" t="s">
        <v>82</v>
      </c>
      <c r="E211" s="5" t="s">
        <v>83</v>
      </c>
      <c r="F211" s="3"/>
      <c r="G211" s="5" t="s">
        <v>47</v>
      </c>
      <c r="H211" s="3"/>
      <c r="I211" s="12" t="s">
        <v>48</v>
      </c>
      <c r="J211" s="3"/>
      <c r="K211" s="3" t="s">
        <v>49</v>
      </c>
      <c r="L211" s="11" t="s">
        <v>50</v>
      </c>
      <c r="M211" s="3">
        <v>36</v>
      </c>
      <c r="N211" s="3"/>
      <c r="O211" s="10">
        <v>12000</v>
      </c>
      <c r="P211" s="8" t="s">
        <v>84</v>
      </c>
      <c r="Q211" s="9" t="s">
        <v>84</v>
      </c>
    </row>
    <row r="212" spans="1:17" ht="15" hidden="1" x14ac:dyDescent="0.25">
      <c r="A212" s="3" t="s">
        <v>1678</v>
      </c>
      <c r="B212" s="3" t="s">
        <v>2</v>
      </c>
      <c r="C212" s="3" t="s">
        <v>44</v>
      </c>
      <c r="D212" s="3" t="s">
        <v>82</v>
      </c>
      <c r="E212" s="5" t="s">
        <v>83</v>
      </c>
      <c r="F212" s="3"/>
      <c r="G212" s="5" t="s">
        <v>47</v>
      </c>
      <c r="H212" s="3"/>
      <c r="I212" s="12" t="s">
        <v>48</v>
      </c>
      <c r="J212" s="3"/>
      <c r="K212" s="3" t="s">
        <v>49</v>
      </c>
      <c r="L212" s="11" t="s">
        <v>50</v>
      </c>
      <c r="M212" s="3">
        <v>12</v>
      </c>
      <c r="N212" s="3"/>
      <c r="O212" s="10">
        <v>90000</v>
      </c>
      <c r="P212" s="8" t="s">
        <v>84</v>
      </c>
      <c r="Q212" s="9" t="s">
        <v>84</v>
      </c>
    </row>
    <row r="213" spans="1:17" ht="15" hidden="1" x14ac:dyDescent="0.25">
      <c r="A213" s="3" t="s">
        <v>1679</v>
      </c>
      <c r="B213" s="3" t="s">
        <v>7</v>
      </c>
      <c r="C213" s="3" t="s">
        <v>44</v>
      </c>
      <c r="D213" s="3" t="s">
        <v>82</v>
      </c>
      <c r="E213" s="5" t="s">
        <v>83</v>
      </c>
      <c r="F213" s="3"/>
      <c r="G213" s="5" t="s">
        <v>47</v>
      </c>
      <c r="H213" s="3"/>
      <c r="I213" s="12" t="s">
        <v>48</v>
      </c>
      <c r="J213" s="3"/>
      <c r="K213" s="3" t="s">
        <v>49</v>
      </c>
      <c r="L213" s="11" t="s">
        <v>50</v>
      </c>
      <c r="M213" s="3">
        <v>60</v>
      </c>
      <c r="N213" s="3"/>
      <c r="O213" s="10">
        <v>60000</v>
      </c>
      <c r="P213" s="8" t="s">
        <v>84</v>
      </c>
      <c r="Q213" s="9" t="s">
        <v>84</v>
      </c>
    </row>
    <row r="214" spans="1:17" ht="15" hidden="1" x14ac:dyDescent="0.25">
      <c r="A214" s="3" t="s">
        <v>1680</v>
      </c>
      <c r="B214" s="3" t="s">
        <v>2</v>
      </c>
      <c r="C214" s="3" t="s">
        <v>44</v>
      </c>
      <c r="D214" s="3" t="s">
        <v>82</v>
      </c>
      <c r="E214" s="5" t="s">
        <v>83</v>
      </c>
      <c r="F214" s="3"/>
      <c r="G214" s="5" t="s">
        <v>47</v>
      </c>
      <c r="H214" s="3"/>
      <c r="I214" s="12" t="s">
        <v>48</v>
      </c>
      <c r="J214" s="3"/>
      <c r="K214" s="3" t="s">
        <v>49</v>
      </c>
      <c r="L214" s="11" t="s">
        <v>50</v>
      </c>
      <c r="M214" s="3">
        <v>12</v>
      </c>
      <c r="N214" s="3"/>
      <c r="O214" s="10">
        <v>30000</v>
      </c>
      <c r="P214" s="8" t="s">
        <v>84</v>
      </c>
      <c r="Q214" s="9" t="s">
        <v>84</v>
      </c>
    </row>
    <row r="215" spans="1:17" ht="15" hidden="1" x14ac:dyDescent="0.25">
      <c r="A215" s="3" t="s">
        <v>1681</v>
      </c>
      <c r="B215" s="3" t="s">
        <v>4</v>
      </c>
      <c r="C215" s="3" t="s">
        <v>44</v>
      </c>
      <c r="D215" s="3" t="s">
        <v>82</v>
      </c>
      <c r="E215" s="5" t="s">
        <v>83</v>
      </c>
      <c r="F215" s="3"/>
      <c r="G215" s="5" t="s">
        <v>47</v>
      </c>
      <c r="H215" s="3"/>
      <c r="I215" s="12" t="s">
        <v>48</v>
      </c>
      <c r="J215" s="3"/>
      <c r="K215" s="3" t="s">
        <v>49</v>
      </c>
      <c r="L215" s="11" t="s">
        <v>50</v>
      </c>
      <c r="M215" s="3">
        <v>36</v>
      </c>
      <c r="N215" s="3"/>
      <c r="O215" s="10">
        <v>27000</v>
      </c>
      <c r="P215" s="8" t="s">
        <v>84</v>
      </c>
      <c r="Q215" s="9" t="s">
        <v>84</v>
      </c>
    </row>
    <row r="216" spans="1:17" ht="15" hidden="1" x14ac:dyDescent="0.25">
      <c r="A216" s="3" t="s">
        <v>1682</v>
      </c>
      <c r="B216" s="3" t="s">
        <v>4</v>
      </c>
      <c r="C216" s="3" t="s">
        <v>44</v>
      </c>
      <c r="D216" s="3" t="s">
        <v>82</v>
      </c>
      <c r="E216" s="5" t="s">
        <v>83</v>
      </c>
      <c r="F216" s="3"/>
      <c r="G216" s="5" t="s">
        <v>47</v>
      </c>
      <c r="H216" s="3"/>
      <c r="I216" s="12" t="s">
        <v>48</v>
      </c>
      <c r="J216" s="3"/>
      <c r="K216" s="3" t="s">
        <v>49</v>
      </c>
      <c r="L216" s="11" t="s">
        <v>50</v>
      </c>
      <c r="M216" s="3">
        <v>36</v>
      </c>
      <c r="N216" s="3"/>
      <c r="O216" s="10">
        <v>70000</v>
      </c>
      <c r="P216" s="8" t="s">
        <v>84</v>
      </c>
      <c r="Q216" s="9" t="s">
        <v>84</v>
      </c>
    </row>
    <row r="217" spans="1:17" ht="15" hidden="1" x14ac:dyDescent="0.25">
      <c r="A217" s="3" t="s">
        <v>1683</v>
      </c>
      <c r="B217" s="3" t="s">
        <v>4</v>
      </c>
      <c r="C217" s="3" t="s">
        <v>44</v>
      </c>
      <c r="D217" s="3" t="s">
        <v>82</v>
      </c>
      <c r="E217" s="5" t="s">
        <v>83</v>
      </c>
      <c r="F217" s="3"/>
      <c r="G217" s="5" t="s">
        <v>47</v>
      </c>
      <c r="H217" s="3"/>
      <c r="I217" s="12" t="s">
        <v>48</v>
      </c>
      <c r="J217" s="3"/>
      <c r="K217" s="3" t="s">
        <v>49</v>
      </c>
      <c r="L217" s="11" t="s">
        <v>50</v>
      </c>
      <c r="M217" s="3">
        <v>36</v>
      </c>
      <c r="N217" s="3"/>
      <c r="O217" s="10">
        <v>165000</v>
      </c>
      <c r="P217" s="8" t="s">
        <v>84</v>
      </c>
      <c r="Q217" s="9" t="s">
        <v>84</v>
      </c>
    </row>
    <row r="218" spans="1:17" ht="15" hidden="1" x14ac:dyDescent="0.25">
      <c r="A218" s="3" t="s">
        <v>1684</v>
      </c>
      <c r="B218" s="3" t="s">
        <v>4</v>
      </c>
      <c r="C218" s="3" t="s">
        <v>44</v>
      </c>
      <c r="D218" s="3" t="s">
        <v>82</v>
      </c>
      <c r="E218" s="5" t="s">
        <v>83</v>
      </c>
      <c r="F218" s="3"/>
      <c r="G218" s="5" t="s">
        <v>47</v>
      </c>
      <c r="H218" s="3"/>
      <c r="I218" s="12" t="s">
        <v>48</v>
      </c>
      <c r="J218" s="3"/>
      <c r="K218" s="3" t="s">
        <v>49</v>
      </c>
      <c r="L218" s="11" t="s">
        <v>50</v>
      </c>
      <c r="M218" s="3">
        <v>36</v>
      </c>
      <c r="N218" s="3"/>
      <c r="O218" s="10">
        <v>65000</v>
      </c>
      <c r="P218" s="8" t="s">
        <v>84</v>
      </c>
      <c r="Q218" s="9" t="s">
        <v>84</v>
      </c>
    </row>
    <row r="219" spans="1:17" ht="15" hidden="1" x14ac:dyDescent="0.25">
      <c r="A219" s="3" t="s">
        <v>1685</v>
      </c>
      <c r="B219" s="3" t="s">
        <v>6</v>
      </c>
      <c r="C219" s="3" t="s">
        <v>44</v>
      </c>
      <c r="D219" s="3" t="s">
        <v>82</v>
      </c>
      <c r="E219" s="5" t="s">
        <v>83</v>
      </c>
      <c r="F219" s="3"/>
      <c r="G219" s="5" t="s">
        <v>47</v>
      </c>
      <c r="H219" s="3"/>
      <c r="I219" s="12" t="s">
        <v>48</v>
      </c>
      <c r="J219" s="3"/>
      <c r="K219" s="3" t="s">
        <v>49</v>
      </c>
      <c r="L219" s="11" t="s">
        <v>50</v>
      </c>
      <c r="M219" s="3">
        <v>48</v>
      </c>
      <c r="N219" s="3"/>
      <c r="O219" s="10">
        <v>645000</v>
      </c>
      <c r="P219" s="8" t="s">
        <v>84</v>
      </c>
      <c r="Q219" s="9" t="s">
        <v>84</v>
      </c>
    </row>
    <row r="220" spans="1:17" ht="15" hidden="1" x14ac:dyDescent="0.25">
      <c r="A220" s="3" t="s">
        <v>1686</v>
      </c>
      <c r="B220" s="3" t="s">
        <v>7</v>
      </c>
      <c r="C220" s="3" t="s">
        <v>44</v>
      </c>
      <c r="D220" s="3" t="s">
        <v>82</v>
      </c>
      <c r="E220" s="5" t="s">
        <v>83</v>
      </c>
      <c r="F220" s="3"/>
      <c r="G220" s="5" t="s">
        <v>47</v>
      </c>
      <c r="H220" s="3"/>
      <c r="I220" s="12" t="s">
        <v>48</v>
      </c>
      <c r="J220" s="3"/>
      <c r="K220" s="3" t="s">
        <v>49</v>
      </c>
      <c r="L220" s="11" t="s">
        <v>50</v>
      </c>
      <c r="M220" s="3">
        <v>36</v>
      </c>
      <c r="N220" s="3"/>
      <c r="O220" s="10">
        <v>700000</v>
      </c>
      <c r="P220" s="8" t="s">
        <v>84</v>
      </c>
      <c r="Q220" s="9" t="s">
        <v>84</v>
      </c>
    </row>
    <row r="221" spans="1:17" ht="15" hidden="1" x14ac:dyDescent="0.25">
      <c r="A221" s="3" t="s">
        <v>1687</v>
      </c>
      <c r="B221" s="3" t="s">
        <v>20</v>
      </c>
      <c r="C221" s="3" t="s">
        <v>44</v>
      </c>
      <c r="D221" s="3" t="s">
        <v>287</v>
      </c>
      <c r="E221" s="5" t="s">
        <v>288</v>
      </c>
      <c r="F221" s="3"/>
      <c r="G221" s="5" t="s">
        <v>47</v>
      </c>
      <c r="H221" s="3"/>
      <c r="I221" s="12" t="s">
        <v>48</v>
      </c>
      <c r="J221" s="3"/>
      <c r="K221" s="3" t="s">
        <v>49</v>
      </c>
      <c r="L221" s="11" t="s">
        <v>50</v>
      </c>
      <c r="M221" s="3">
        <v>60</v>
      </c>
      <c r="N221" s="3"/>
      <c r="O221" s="10">
        <v>567000</v>
      </c>
      <c r="P221" s="8" t="s">
        <v>84</v>
      </c>
      <c r="Q221" s="9" t="s">
        <v>84</v>
      </c>
    </row>
    <row r="222" spans="1:17" ht="15" hidden="1" x14ac:dyDescent="0.25">
      <c r="A222" s="3" t="s">
        <v>1688</v>
      </c>
      <c r="B222" s="3" t="s">
        <v>9</v>
      </c>
      <c r="C222" s="3" t="s">
        <v>44</v>
      </c>
      <c r="D222" s="3" t="s">
        <v>82</v>
      </c>
      <c r="E222" s="5" t="s">
        <v>83</v>
      </c>
      <c r="F222" s="3"/>
      <c r="G222" s="5" t="s">
        <v>47</v>
      </c>
      <c r="H222" s="3"/>
      <c r="I222" s="12" t="s">
        <v>48</v>
      </c>
      <c r="J222" s="3"/>
      <c r="K222" s="3" t="s">
        <v>49</v>
      </c>
      <c r="L222" s="11" t="s">
        <v>50</v>
      </c>
      <c r="M222" s="3">
        <v>36</v>
      </c>
      <c r="N222" s="3"/>
      <c r="O222" s="10">
        <v>6000</v>
      </c>
      <c r="P222" s="8" t="s">
        <v>84</v>
      </c>
      <c r="Q222" s="9" t="s">
        <v>84</v>
      </c>
    </row>
    <row r="223" spans="1:17" ht="15" hidden="1" x14ac:dyDescent="0.25">
      <c r="A223" s="3" t="s">
        <v>1689</v>
      </c>
      <c r="B223" s="3" t="s">
        <v>4</v>
      </c>
      <c r="C223" s="3" t="s">
        <v>44</v>
      </c>
      <c r="D223" s="3" t="s">
        <v>82</v>
      </c>
      <c r="E223" s="5" t="s">
        <v>83</v>
      </c>
      <c r="F223" s="3"/>
      <c r="G223" s="5" t="s">
        <v>47</v>
      </c>
      <c r="H223" s="3"/>
      <c r="I223" s="12" t="s">
        <v>48</v>
      </c>
      <c r="J223" s="3"/>
      <c r="K223" s="3" t="s">
        <v>49</v>
      </c>
      <c r="L223" s="11" t="s">
        <v>50</v>
      </c>
      <c r="M223" s="3">
        <v>36</v>
      </c>
      <c r="N223" s="3"/>
      <c r="O223" s="10">
        <v>13000</v>
      </c>
      <c r="P223" s="8" t="s">
        <v>84</v>
      </c>
      <c r="Q223" s="9" t="s">
        <v>84</v>
      </c>
    </row>
    <row r="224" spans="1:17" ht="15" hidden="1" x14ac:dyDescent="0.25">
      <c r="A224" s="3" t="s">
        <v>1690</v>
      </c>
      <c r="B224" s="3" t="s">
        <v>2</v>
      </c>
      <c r="C224" s="3" t="s">
        <v>78</v>
      </c>
      <c r="D224" s="3" t="s">
        <v>289</v>
      </c>
      <c r="E224" s="5" t="s">
        <v>290</v>
      </c>
      <c r="F224" s="3"/>
      <c r="G224" s="5" t="s">
        <v>47</v>
      </c>
      <c r="H224" s="3"/>
      <c r="I224" s="12" t="s">
        <v>48</v>
      </c>
      <c r="J224" s="3"/>
      <c r="K224" s="3" t="s">
        <v>49</v>
      </c>
      <c r="L224" s="11" t="s">
        <v>50</v>
      </c>
      <c r="M224" s="3">
        <v>36</v>
      </c>
      <c r="N224" s="3"/>
      <c r="O224" s="10">
        <v>55400</v>
      </c>
      <c r="P224" s="8" t="s">
        <v>84</v>
      </c>
      <c r="Q224" s="9" t="s">
        <v>84</v>
      </c>
    </row>
    <row r="225" spans="1:17" ht="15" hidden="1" x14ac:dyDescent="0.25">
      <c r="A225" s="3" t="s">
        <v>1691</v>
      </c>
      <c r="B225" s="3" t="s">
        <v>2</v>
      </c>
      <c r="C225" s="3" t="s">
        <v>78</v>
      </c>
      <c r="D225" s="3" t="s">
        <v>291</v>
      </c>
      <c r="E225" s="5" t="s">
        <v>292</v>
      </c>
      <c r="F225" s="3"/>
      <c r="G225" s="5" t="s">
        <v>47</v>
      </c>
      <c r="H225" s="3"/>
      <c r="I225" s="12" t="s">
        <v>48</v>
      </c>
      <c r="J225" s="3"/>
      <c r="K225" s="3" t="s">
        <v>49</v>
      </c>
      <c r="L225" s="11" t="s">
        <v>50</v>
      </c>
      <c r="M225" s="3">
        <v>36</v>
      </c>
      <c r="N225" s="3"/>
      <c r="O225" s="10">
        <v>99800</v>
      </c>
      <c r="P225" s="8" t="s">
        <v>84</v>
      </c>
      <c r="Q225" s="9" t="s">
        <v>84</v>
      </c>
    </row>
    <row r="226" spans="1:17" ht="15" hidden="1" x14ac:dyDescent="0.25">
      <c r="A226" s="3" t="s">
        <v>2346</v>
      </c>
      <c r="B226" s="3" t="s">
        <v>2</v>
      </c>
      <c r="C226" s="3" t="s">
        <v>78</v>
      </c>
      <c r="D226" s="3" t="s">
        <v>293</v>
      </c>
      <c r="E226" s="5" t="s">
        <v>294</v>
      </c>
      <c r="F226" s="3"/>
      <c r="G226" s="5" t="s">
        <v>47</v>
      </c>
      <c r="H226" s="3"/>
      <c r="I226" s="12" t="s">
        <v>48</v>
      </c>
      <c r="J226" s="3"/>
      <c r="K226" s="3" t="s">
        <v>49</v>
      </c>
      <c r="L226" s="11">
        <v>42522</v>
      </c>
      <c r="M226" s="3">
        <v>24</v>
      </c>
      <c r="N226" s="3"/>
      <c r="O226" s="10">
        <v>48800</v>
      </c>
      <c r="P226" s="8" t="s">
        <v>103</v>
      </c>
      <c r="Q226" s="9" t="s">
        <v>103</v>
      </c>
    </row>
    <row r="227" spans="1:17" ht="15" hidden="1" x14ac:dyDescent="0.25">
      <c r="A227" s="3" t="s">
        <v>2347</v>
      </c>
      <c r="B227" s="3" t="s">
        <v>18</v>
      </c>
      <c r="C227" s="3" t="s">
        <v>78</v>
      </c>
      <c r="D227" s="3" t="s">
        <v>293</v>
      </c>
      <c r="E227" s="5" t="s">
        <v>294</v>
      </c>
      <c r="F227" s="3"/>
      <c r="G227" s="5" t="s">
        <v>47</v>
      </c>
      <c r="H227" s="3"/>
      <c r="I227" s="12" t="s">
        <v>48</v>
      </c>
      <c r="J227" s="3"/>
      <c r="K227" s="3" t="s">
        <v>49</v>
      </c>
      <c r="L227" s="11" t="s">
        <v>50</v>
      </c>
      <c r="M227" s="3">
        <v>24</v>
      </c>
      <c r="N227" s="3"/>
      <c r="O227" s="10">
        <v>61000</v>
      </c>
      <c r="P227" s="8" t="s">
        <v>103</v>
      </c>
      <c r="Q227" s="7" t="s">
        <v>103</v>
      </c>
    </row>
    <row r="228" spans="1:17" ht="15" hidden="1" x14ac:dyDescent="0.25">
      <c r="A228" s="3" t="s">
        <v>1692</v>
      </c>
      <c r="B228" s="3" t="s">
        <v>7</v>
      </c>
      <c r="C228" s="3" t="s">
        <v>44</v>
      </c>
      <c r="D228" s="3" t="s">
        <v>82</v>
      </c>
      <c r="E228" s="5" t="s">
        <v>83</v>
      </c>
      <c r="F228" s="3"/>
      <c r="G228" s="5" t="s">
        <v>47</v>
      </c>
      <c r="H228" s="3"/>
      <c r="I228" s="12" t="s">
        <v>48</v>
      </c>
      <c r="J228" s="3"/>
      <c r="K228" s="3" t="s">
        <v>49</v>
      </c>
      <c r="L228" s="11" t="s">
        <v>50</v>
      </c>
      <c r="M228" s="3">
        <v>36</v>
      </c>
      <c r="N228" s="3"/>
      <c r="O228" s="10">
        <v>80000</v>
      </c>
      <c r="P228" s="8" t="s">
        <v>84</v>
      </c>
      <c r="Q228" s="9" t="s">
        <v>84</v>
      </c>
    </row>
    <row r="229" spans="1:17" ht="15" hidden="1" x14ac:dyDescent="0.25">
      <c r="A229" s="3" t="s">
        <v>1693</v>
      </c>
      <c r="B229" s="3" t="s">
        <v>3</v>
      </c>
      <c r="C229" s="3" t="s">
        <v>44</v>
      </c>
      <c r="D229" s="3" t="s">
        <v>82</v>
      </c>
      <c r="E229" s="5" t="s">
        <v>83</v>
      </c>
      <c r="F229" s="3"/>
      <c r="G229" s="5" t="s">
        <v>47</v>
      </c>
      <c r="H229" s="3"/>
      <c r="I229" s="12" t="s">
        <v>48</v>
      </c>
      <c r="J229" s="3"/>
      <c r="K229" s="3" t="s">
        <v>49</v>
      </c>
      <c r="L229" s="11" t="s">
        <v>50</v>
      </c>
      <c r="M229" s="3">
        <v>36</v>
      </c>
      <c r="N229" s="3"/>
      <c r="O229" s="10">
        <v>35000</v>
      </c>
      <c r="P229" s="8" t="s">
        <v>84</v>
      </c>
      <c r="Q229" s="9" t="s">
        <v>84</v>
      </c>
    </row>
    <row r="230" spans="1:17" ht="15" hidden="1" x14ac:dyDescent="0.25">
      <c r="A230" s="3" t="s">
        <v>1694</v>
      </c>
      <c r="B230" s="3" t="s">
        <v>7</v>
      </c>
      <c r="C230" s="3" t="s">
        <v>44</v>
      </c>
      <c r="D230" s="3" t="s">
        <v>82</v>
      </c>
      <c r="E230" s="5" t="s">
        <v>83</v>
      </c>
      <c r="F230" s="3"/>
      <c r="G230" s="5" t="s">
        <v>47</v>
      </c>
      <c r="H230" s="3"/>
      <c r="I230" s="12" t="s">
        <v>48</v>
      </c>
      <c r="J230" s="3"/>
      <c r="K230" s="3" t="s">
        <v>49</v>
      </c>
      <c r="L230" s="11" t="s">
        <v>50</v>
      </c>
      <c r="M230" s="3">
        <v>36</v>
      </c>
      <c r="N230" s="3"/>
      <c r="O230" s="10">
        <v>16000</v>
      </c>
      <c r="P230" s="8" t="s">
        <v>84</v>
      </c>
      <c r="Q230" s="9" t="s">
        <v>84</v>
      </c>
    </row>
    <row r="231" spans="1:17" ht="15" hidden="1" x14ac:dyDescent="0.25">
      <c r="A231" s="3" t="s">
        <v>2348</v>
      </c>
      <c r="B231" s="3" t="s">
        <v>5</v>
      </c>
      <c r="C231" s="3" t="s">
        <v>78</v>
      </c>
      <c r="D231" s="3" t="s">
        <v>295</v>
      </c>
      <c r="E231" s="5" t="s">
        <v>296</v>
      </c>
      <c r="F231" s="3"/>
      <c r="G231" s="5" t="s">
        <v>47</v>
      </c>
      <c r="H231" s="3"/>
      <c r="I231" s="12" t="s">
        <v>48</v>
      </c>
      <c r="J231" s="3"/>
      <c r="K231" s="3" t="s">
        <v>49</v>
      </c>
      <c r="L231" s="11">
        <v>42705</v>
      </c>
      <c r="M231" s="3">
        <v>24</v>
      </c>
      <c r="N231" s="3"/>
      <c r="O231" s="10">
        <v>72000</v>
      </c>
      <c r="P231" s="8" t="s">
        <v>103</v>
      </c>
      <c r="Q231" s="9" t="s">
        <v>103</v>
      </c>
    </row>
    <row r="232" spans="1:17" ht="15" hidden="1" x14ac:dyDescent="0.25">
      <c r="A232" s="3" t="s">
        <v>2349</v>
      </c>
      <c r="B232" s="3" t="s">
        <v>18</v>
      </c>
      <c r="C232" s="3" t="s">
        <v>78</v>
      </c>
      <c r="D232" s="3" t="s">
        <v>295</v>
      </c>
      <c r="E232" s="5" t="s">
        <v>296</v>
      </c>
      <c r="F232" s="3"/>
      <c r="G232" s="5" t="s">
        <v>47</v>
      </c>
      <c r="H232" s="3"/>
      <c r="I232" s="12" t="s">
        <v>48</v>
      </c>
      <c r="J232" s="3"/>
      <c r="K232" s="3" t="s">
        <v>49</v>
      </c>
      <c r="L232" s="11" t="s">
        <v>50</v>
      </c>
      <c r="M232" s="3">
        <v>36</v>
      </c>
      <c r="N232" s="3"/>
      <c r="O232" s="10">
        <v>72000</v>
      </c>
      <c r="P232" s="8" t="s">
        <v>103</v>
      </c>
      <c r="Q232" s="9" t="s">
        <v>103</v>
      </c>
    </row>
    <row r="233" spans="1:17" ht="15" hidden="1" x14ac:dyDescent="0.25">
      <c r="A233" s="3" t="s">
        <v>2350</v>
      </c>
      <c r="B233" s="3" t="s">
        <v>7</v>
      </c>
      <c r="C233" s="3" t="s">
        <v>78</v>
      </c>
      <c r="D233" s="3" t="s">
        <v>297</v>
      </c>
      <c r="E233" s="5" t="s">
        <v>298</v>
      </c>
      <c r="F233" s="3"/>
      <c r="G233" s="5" t="s">
        <v>47</v>
      </c>
      <c r="H233" s="3"/>
      <c r="I233" s="12" t="s">
        <v>48</v>
      </c>
      <c r="J233" s="3"/>
      <c r="K233" s="3" t="s">
        <v>49</v>
      </c>
      <c r="L233" s="11">
        <v>42856</v>
      </c>
      <c r="M233" s="3">
        <v>36</v>
      </c>
      <c r="N233" s="3"/>
      <c r="O233" s="10">
        <v>79300</v>
      </c>
      <c r="P233" s="8" t="s">
        <v>103</v>
      </c>
      <c r="Q233" s="9" t="s">
        <v>103</v>
      </c>
    </row>
    <row r="234" spans="1:17" ht="15" hidden="1" x14ac:dyDescent="0.25">
      <c r="A234" s="3" t="s">
        <v>1695</v>
      </c>
      <c r="B234" s="3" t="s">
        <v>7</v>
      </c>
      <c r="C234" s="3" t="s">
        <v>44</v>
      </c>
      <c r="D234" s="3" t="s">
        <v>82</v>
      </c>
      <c r="E234" s="5" t="s">
        <v>83</v>
      </c>
      <c r="F234" s="3"/>
      <c r="G234" s="5" t="s">
        <v>47</v>
      </c>
      <c r="H234" s="3"/>
      <c r="I234" s="12" t="s">
        <v>48</v>
      </c>
      <c r="J234" s="3"/>
      <c r="K234" s="3" t="s">
        <v>49</v>
      </c>
      <c r="L234" s="11" t="s">
        <v>50</v>
      </c>
      <c r="M234" s="3">
        <v>36</v>
      </c>
      <c r="N234" s="3"/>
      <c r="O234" s="10">
        <v>45000</v>
      </c>
      <c r="P234" s="8" t="s">
        <v>84</v>
      </c>
      <c r="Q234" s="9" t="s">
        <v>84</v>
      </c>
    </row>
    <row r="235" spans="1:17" ht="15" hidden="1" x14ac:dyDescent="0.25">
      <c r="A235" s="3" t="s">
        <v>2351</v>
      </c>
      <c r="B235" s="3" t="s">
        <v>3</v>
      </c>
      <c r="C235" s="3" t="s">
        <v>52</v>
      </c>
      <c r="D235" s="3" t="s">
        <v>53</v>
      </c>
      <c r="E235" s="5" t="s">
        <v>54</v>
      </c>
      <c r="F235" s="3" t="s">
        <v>299</v>
      </c>
      <c r="G235" s="5" t="s">
        <v>300</v>
      </c>
      <c r="H235" s="3"/>
      <c r="I235" s="12" t="s">
        <v>48</v>
      </c>
      <c r="J235" s="3"/>
      <c r="K235" s="3" t="s">
        <v>49</v>
      </c>
      <c r="L235" s="11">
        <v>42979</v>
      </c>
      <c r="M235" s="3">
        <v>36</v>
      </c>
      <c r="N235" s="3"/>
      <c r="O235" s="10">
        <v>7000</v>
      </c>
      <c r="P235" s="8" t="s">
        <v>64</v>
      </c>
      <c r="Q235" s="9" t="s">
        <v>64</v>
      </c>
    </row>
    <row r="236" spans="1:17" hidden="1" x14ac:dyDescent="0.3">
      <c r="A236" s="3" t="s">
        <v>2352</v>
      </c>
      <c r="B236" s="3" t="s">
        <v>17</v>
      </c>
      <c r="C236" s="3" t="s">
        <v>78</v>
      </c>
      <c r="D236" s="3" t="s">
        <v>301</v>
      </c>
      <c r="E236" s="5" t="s">
        <v>302</v>
      </c>
      <c r="F236" s="3"/>
      <c r="G236" s="5" t="s">
        <v>47</v>
      </c>
      <c r="H236" s="3"/>
      <c r="I236" s="12" t="s">
        <v>48</v>
      </c>
      <c r="J236" s="3"/>
      <c r="K236" s="3" t="s">
        <v>49</v>
      </c>
      <c r="L236" s="11">
        <v>43070</v>
      </c>
      <c r="M236" s="3">
        <v>36</v>
      </c>
      <c r="N236" s="3"/>
      <c r="O236" s="10">
        <v>14200</v>
      </c>
      <c r="P236" s="8" t="s">
        <v>59</v>
      </c>
      <c r="Q236" s="9" t="s">
        <v>59</v>
      </c>
    </row>
    <row r="237" spans="1:17" ht="15" hidden="1" x14ac:dyDescent="0.25">
      <c r="A237" s="3" t="s">
        <v>2353</v>
      </c>
      <c r="B237" s="3" t="s">
        <v>2</v>
      </c>
      <c r="C237" s="3" t="s">
        <v>78</v>
      </c>
      <c r="D237" s="3" t="s">
        <v>303</v>
      </c>
      <c r="E237" s="5" t="s">
        <v>304</v>
      </c>
      <c r="F237" s="3"/>
      <c r="G237" s="5" t="s">
        <v>47</v>
      </c>
      <c r="H237" s="3"/>
      <c r="I237" s="12" t="s">
        <v>48</v>
      </c>
      <c r="J237" s="3"/>
      <c r="K237" s="3" t="s">
        <v>49</v>
      </c>
      <c r="L237" s="11">
        <v>42705</v>
      </c>
      <c r="M237" s="3">
        <v>12</v>
      </c>
      <c r="N237" s="3"/>
      <c r="O237" s="10">
        <v>36600</v>
      </c>
      <c r="P237" s="8" t="s">
        <v>103</v>
      </c>
      <c r="Q237" s="9" t="s">
        <v>103</v>
      </c>
    </row>
    <row r="238" spans="1:17" ht="15" hidden="1" x14ac:dyDescent="0.25">
      <c r="A238" s="3" t="s">
        <v>2354</v>
      </c>
      <c r="B238" s="3" t="s">
        <v>3</v>
      </c>
      <c r="C238" s="3" t="s">
        <v>44</v>
      </c>
      <c r="D238" s="3" t="s">
        <v>82</v>
      </c>
      <c r="E238" s="5" t="s">
        <v>83</v>
      </c>
      <c r="F238" s="3"/>
      <c r="G238" s="5" t="s">
        <v>47</v>
      </c>
      <c r="H238" s="3"/>
      <c r="I238" s="12" t="s">
        <v>48</v>
      </c>
      <c r="J238" s="3"/>
      <c r="K238" s="3" t="s">
        <v>49</v>
      </c>
      <c r="L238" s="11">
        <v>43040</v>
      </c>
      <c r="M238" s="3">
        <v>36</v>
      </c>
      <c r="N238" s="3"/>
      <c r="O238" s="10">
        <v>1300000</v>
      </c>
      <c r="P238" s="8" t="s">
        <v>81</v>
      </c>
      <c r="Q238" s="9" t="s">
        <v>81</v>
      </c>
    </row>
    <row r="239" spans="1:17" ht="15" hidden="1" x14ac:dyDescent="0.25">
      <c r="A239" s="3" t="s">
        <v>2355</v>
      </c>
      <c r="B239" s="3" t="s">
        <v>2</v>
      </c>
      <c r="C239" s="3" t="s">
        <v>52</v>
      </c>
      <c r="D239" s="3" t="s">
        <v>53</v>
      </c>
      <c r="E239" s="5" t="s">
        <v>54</v>
      </c>
      <c r="F239" s="3" t="s">
        <v>305</v>
      </c>
      <c r="G239" s="5" t="s">
        <v>306</v>
      </c>
      <c r="H239" s="3"/>
      <c r="I239" s="12" t="s">
        <v>57</v>
      </c>
      <c r="J239" s="3"/>
      <c r="K239" s="3" t="s">
        <v>58</v>
      </c>
      <c r="L239" s="11" t="s">
        <v>50</v>
      </c>
      <c r="M239" s="3">
        <v>36</v>
      </c>
      <c r="N239" s="3"/>
      <c r="O239" s="10">
        <v>2137000</v>
      </c>
      <c r="P239" s="8" t="s">
        <v>103</v>
      </c>
      <c r="Q239" s="9" t="s">
        <v>103</v>
      </c>
    </row>
    <row r="240" spans="1:17" ht="15" hidden="1" x14ac:dyDescent="0.25">
      <c r="A240" s="3" t="s">
        <v>2356</v>
      </c>
      <c r="B240" s="3" t="s">
        <v>2</v>
      </c>
      <c r="C240" s="3" t="s">
        <v>52</v>
      </c>
      <c r="D240" s="3" t="s">
        <v>53</v>
      </c>
      <c r="E240" s="5" t="s">
        <v>54</v>
      </c>
      <c r="F240" s="3" t="s">
        <v>305</v>
      </c>
      <c r="G240" s="5" t="s">
        <v>306</v>
      </c>
      <c r="H240" s="3"/>
      <c r="I240" s="12" t="s">
        <v>57</v>
      </c>
      <c r="J240" s="3"/>
      <c r="K240" s="3" t="s">
        <v>58</v>
      </c>
      <c r="L240" s="11" t="s">
        <v>50</v>
      </c>
      <c r="M240" s="3">
        <v>36</v>
      </c>
      <c r="N240" s="3"/>
      <c r="O240" s="10">
        <v>70000</v>
      </c>
      <c r="P240" s="8" t="s">
        <v>103</v>
      </c>
      <c r="Q240" s="9" t="s">
        <v>103</v>
      </c>
    </row>
    <row r="241" spans="1:17" ht="15" hidden="1" x14ac:dyDescent="0.25">
      <c r="A241" s="3" t="s">
        <v>1696</v>
      </c>
      <c r="B241" s="3" t="s">
        <v>2</v>
      </c>
      <c r="C241" s="3" t="s">
        <v>52</v>
      </c>
      <c r="D241" s="3" t="s">
        <v>307</v>
      </c>
      <c r="E241" s="5" t="s">
        <v>308</v>
      </c>
      <c r="F241" s="3" t="s">
        <v>309</v>
      </c>
      <c r="G241" s="5" t="s">
        <v>310</v>
      </c>
      <c r="H241" s="3"/>
      <c r="I241" s="12" t="s">
        <v>57</v>
      </c>
      <c r="J241" s="3"/>
      <c r="K241" s="3" t="s">
        <v>58</v>
      </c>
      <c r="L241" s="11">
        <v>42583</v>
      </c>
      <c r="M241" s="3">
        <v>24</v>
      </c>
      <c r="N241" s="3"/>
      <c r="O241" s="10">
        <v>28000</v>
      </c>
      <c r="P241" s="8" t="s">
        <v>187</v>
      </c>
      <c r="Q241" s="9" t="s">
        <v>187</v>
      </c>
    </row>
    <row r="242" spans="1:17" ht="15" hidden="1" x14ac:dyDescent="0.25">
      <c r="A242" s="3" t="s">
        <v>2357</v>
      </c>
      <c r="B242" s="3" t="s">
        <v>4</v>
      </c>
      <c r="C242" s="3" t="s">
        <v>52</v>
      </c>
      <c r="D242" s="3" t="s">
        <v>53</v>
      </c>
      <c r="E242" s="5" t="s">
        <v>54</v>
      </c>
      <c r="F242" s="3" t="s">
        <v>311</v>
      </c>
      <c r="G242" s="5" t="s">
        <v>312</v>
      </c>
      <c r="H242" s="3"/>
      <c r="I242" s="12" t="s">
        <v>48</v>
      </c>
      <c r="J242" s="3"/>
      <c r="K242" s="3" t="s">
        <v>49</v>
      </c>
      <c r="L242" s="11">
        <v>43252</v>
      </c>
      <c r="M242" s="3">
        <v>48</v>
      </c>
      <c r="N242" s="3"/>
      <c r="O242" s="10">
        <v>695000</v>
      </c>
      <c r="P242" s="8" t="s">
        <v>103</v>
      </c>
      <c r="Q242" s="9" t="s">
        <v>103</v>
      </c>
    </row>
    <row r="243" spans="1:17" ht="15" hidden="1" x14ac:dyDescent="0.25">
      <c r="A243" s="3" t="s">
        <v>2358</v>
      </c>
      <c r="B243" s="3" t="s">
        <v>4</v>
      </c>
      <c r="C243" s="3" t="s">
        <v>78</v>
      </c>
      <c r="D243" s="3" t="s">
        <v>313</v>
      </c>
      <c r="E243" s="5" t="s">
        <v>314</v>
      </c>
      <c r="F243" s="3"/>
      <c r="G243" s="5" t="s">
        <v>47</v>
      </c>
      <c r="H243" s="3"/>
      <c r="I243" s="12" t="s">
        <v>48</v>
      </c>
      <c r="J243" s="3"/>
      <c r="K243" s="3" t="s">
        <v>49</v>
      </c>
      <c r="L243" s="11">
        <v>43313</v>
      </c>
      <c r="M243" s="3">
        <v>48</v>
      </c>
      <c r="N243" s="3"/>
      <c r="O243" s="10">
        <v>807316.1</v>
      </c>
      <c r="P243" s="8" t="s">
        <v>81</v>
      </c>
      <c r="Q243" s="9" t="s">
        <v>81</v>
      </c>
    </row>
    <row r="244" spans="1:17" ht="15" hidden="1" x14ac:dyDescent="0.25">
      <c r="A244" s="3" t="s">
        <v>2359</v>
      </c>
      <c r="B244" s="3" t="s">
        <v>5</v>
      </c>
      <c r="C244" s="3" t="s">
        <v>52</v>
      </c>
      <c r="D244" s="3" t="s">
        <v>315</v>
      </c>
      <c r="E244" s="5" t="s">
        <v>316</v>
      </c>
      <c r="F244" s="3" t="s">
        <v>305</v>
      </c>
      <c r="G244" s="5" t="s">
        <v>306</v>
      </c>
      <c r="H244" s="3"/>
      <c r="I244" s="12" t="s">
        <v>57</v>
      </c>
      <c r="J244" s="3"/>
      <c r="K244" s="3" t="s">
        <v>58</v>
      </c>
      <c r="L244" s="11">
        <v>42705</v>
      </c>
      <c r="M244" s="3">
        <v>36</v>
      </c>
      <c r="N244" s="3"/>
      <c r="O244" s="10">
        <v>223000</v>
      </c>
      <c r="P244" s="8" t="s">
        <v>246</v>
      </c>
      <c r="Q244" s="9" t="s">
        <v>246</v>
      </c>
    </row>
    <row r="245" spans="1:17" ht="15" hidden="1" x14ac:dyDescent="0.25">
      <c r="A245" s="3" t="s">
        <v>2360</v>
      </c>
      <c r="B245" s="3" t="s">
        <v>5</v>
      </c>
      <c r="C245" s="3" t="s">
        <v>52</v>
      </c>
      <c r="D245" s="3" t="s">
        <v>307</v>
      </c>
      <c r="E245" s="5" t="s">
        <v>308</v>
      </c>
      <c r="F245" s="3" t="s">
        <v>305</v>
      </c>
      <c r="G245" s="5" t="s">
        <v>306</v>
      </c>
      <c r="H245" s="3"/>
      <c r="I245" s="12" t="s">
        <v>57</v>
      </c>
      <c r="J245" s="3"/>
      <c r="K245" s="3" t="s">
        <v>58</v>
      </c>
      <c r="L245" s="11">
        <v>42522</v>
      </c>
      <c r="M245" s="3">
        <v>24</v>
      </c>
      <c r="N245" s="3"/>
      <c r="O245" s="10">
        <v>1742400</v>
      </c>
      <c r="P245" s="8" t="s">
        <v>81</v>
      </c>
      <c r="Q245" s="9" t="s">
        <v>81</v>
      </c>
    </row>
    <row r="246" spans="1:17" ht="15" hidden="1" x14ac:dyDescent="0.25">
      <c r="A246" s="3" t="s">
        <v>2361</v>
      </c>
      <c r="B246" s="3" t="s">
        <v>2</v>
      </c>
      <c r="C246" s="3" t="s">
        <v>52</v>
      </c>
      <c r="D246" s="3" t="s">
        <v>307</v>
      </c>
      <c r="E246" s="5" t="s">
        <v>308</v>
      </c>
      <c r="F246" s="3" t="s">
        <v>305</v>
      </c>
      <c r="G246" s="5" t="s">
        <v>306</v>
      </c>
      <c r="H246" s="3"/>
      <c r="I246" s="12" t="s">
        <v>57</v>
      </c>
      <c r="J246" s="3"/>
      <c r="K246" s="3" t="s">
        <v>58</v>
      </c>
      <c r="L246" s="11">
        <v>42614</v>
      </c>
      <c r="M246" s="3">
        <v>12</v>
      </c>
      <c r="N246" s="3"/>
      <c r="O246" s="10">
        <v>100000</v>
      </c>
      <c r="P246" s="8" t="s">
        <v>81</v>
      </c>
      <c r="Q246" s="9" t="s">
        <v>81</v>
      </c>
    </row>
    <row r="247" spans="1:17" ht="15" hidden="1" x14ac:dyDescent="0.25">
      <c r="A247" s="3" t="s">
        <v>1697</v>
      </c>
      <c r="B247" s="3" t="s">
        <v>2</v>
      </c>
      <c r="C247" s="3" t="s">
        <v>78</v>
      </c>
      <c r="D247" s="3" t="s">
        <v>96</v>
      </c>
      <c r="E247" s="5" t="s">
        <v>97</v>
      </c>
      <c r="F247" s="3"/>
      <c r="G247" s="5" t="s">
        <v>47</v>
      </c>
      <c r="H247" s="3"/>
      <c r="I247" s="12" t="s">
        <v>57</v>
      </c>
      <c r="J247" s="3"/>
      <c r="K247" s="3" t="s">
        <v>58</v>
      </c>
      <c r="L247" s="11" t="s">
        <v>50</v>
      </c>
      <c r="M247" s="3">
        <v>12</v>
      </c>
      <c r="N247" s="3"/>
      <c r="O247" s="10">
        <v>77000</v>
      </c>
      <c r="P247" s="8" t="s">
        <v>84</v>
      </c>
      <c r="Q247" s="9" t="s">
        <v>84</v>
      </c>
    </row>
    <row r="248" spans="1:17" ht="15" hidden="1" x14ac:dyDescent="0.25">
      <c r="A248" s="3" t="s">
        <v>1698</v>
      </c>
      <c r="B248" s="3" t="s">
        <v>2</v>
      </c>
      <c r="C248" s="3" t="s">
        <v>78</v>
      </c>
      <c r="D248" s="3" t="s">
        <v>96</v>
      </c>
      <c r="E248" s="5" t="s">
        <v>97</v>
      </c>
      <c r="F248" s="3"/>
      <c r="G248" s="5" t="s">
        <v>47</v>
      </c>
      <c r="H248" s="3"/>
      <c r="I248" s="12" t="s">
        <v>48</v>
      </c>
      <c r="J248" s="3"/>
      <c r="K248" s="3" t="s">
        <v>49</v>
      </c>
      <c r="L248" s="11" t="s">
        <v>50</v>
      </c>
      <c r="M248" s="3">
        <v>12</v>
      </c>
      <c r="N248" s="3"/>
      <c r="O248" s="10">
        <v>78000</v>
      </c>
      <c r="P248" s="8" t="s">
        <v>84</v>
      </c>
      <c r="Q248" s="9" t="s">
        <v>84</v>
      </c>
    </row>
    <row r="249" spans="1:17" ht="15" hidden="1" x14ac:dyDescent="0.25">
      <c r="A249" s="3" t="s">
        <v>2362</v>
      </c>
      <c r="B249" s="3" t="s">
        <v>18</v>
      </c>
      <c r="C249" s="3" t="s">
        <v>78</v>
      </c>
      <c r="D249" s="3" t="s">
        <v>185</v>
      </c>
      <c r="E249" s="5" t="s">
        <v>186</v>
      </c>
      <c r="F249" s="3"/>
      <c r="G249" s="5" t="s">
        <v>47</v>
      </c>
      <c r="H249" s="3"/>
      <c r="I249" s="12" t="s">
        <v>57</v>
      </c>
      <c r="J249" s="3"/>
      <c r="K249" s="3" t="s">
        <v>100</v>
      </c>
      <c r="L249" s="11" t="s">
        <v>50</v>
      </c>
      <c r="M249" s="3">
        <v>36</v>
      </c>
      <c r="N249" s="3"/>
      <c r="O249" s="10">
        <v>80000</v>
      </c>
      <c r="P249" s="8" t="s">
        <v>103</v>
      </c>
      <c r="Q249" s="9" t="s">
        <v>103</v>
      </c>
    </row>
    <row r="250" spans="1:17" ht="15" hidden="1" x14ac:dyDescent="0.25">
      <c r="A250" s="3" t="s">
        <v>2363</v>
      </c>
      <c r="B250" s="3" t="s">
        <v>7</v>
      </c>
      <c r="C250" s="3" t="s">
        <v>52</v>
      </c>
      <c r="D250" s="3" t="s">
        <v>53</v>
      </c>
      <c r="E250" s="5" t="s">
        <v>54</v>
      </c>
      <c r="F250" s="3" t="s">
        <v>317</v>
      </c>
      <c r="G250" s="5" t="s">
        <v>318</v>
      </c>
      <c r="H250" s="3"/>
      <c r="I250" s="12" t="s">
        <v>57</v>
      </c>
      <c r="J250" s="3"/>
      <c r="K250" s="3" t="s">
        <v>58</v>
      </c>
      <c r="L250" s="11">
        <v>42401</v>
      </c>
      <c r="M250" s="3">
        <v>24</v>
      </c>
      <c r="N250" s="3"/>
      <c r="O250" s="10">
        <v>40000</v>
      </c>
      <c r="P250" s="8" t="s">
        <v>103</v>
      </c>
      <c r="Q250" s="9" t="s">
        <v>103</v>
      </c>
    </row>
    <row r="251" spans="1:17" ht="15" hidden="1" x14ac:dyDescent="0.25">
      <c r="A251" s="3" t="s">
        <v>1699</v>
      </c>
      <c r="B251" s="3" t="s">
        <v>7</v>
      </c>
      <c r="C251" s="3" t="s">
        <v>52</v>
      </c>
      <c r="D251" s="3" t="s">
        <v>53</v>
      </c>
      <c r="E251" s="5" t="s">
        <v>54</v>
      </c>
      <c r="F251" s="3" t="s">
        <v>319</v>
      </c>
      <c r="G251" s="5" t="s">
        <v>320</v>
      </c>
      <c r="H251" s="3"/>
      <c r="I251" s="12" t="s">
        <v>57</v>
      </c>
      <c r="J251" s="3"/>
      <c r="K251" s="3" t="s">
        <v>58</v>
      </c>
      <c r="L251" s="11">
        <v>42767</v>
      </c>
      <c r="M251" s="3">
        <v>24</v>
      </c>
      <c r="N251" s="3"/>
      <c r="O251" s="10">
        <v>8750</v>
      </c>
      <c r="P251" s="8" t="s">
        <v>84</v>
      </c>
      <c r="Q251" s="9" t="s">
        <v>84</v>
      </c>
    </row>
    <row r="252" spans="1:17" ht="15" hidden="1" x14ac:dyDescent="0.25">
      <c r="A252" s="3" t="s">
        <v>1700</v>
      </c>
      <c r="B252" s="3" t="s">
        <v>3</v>
      </c>
      <c r="C252" s="3" t="s">
        <v>124</v>
      </c>
      <c r="D252" s="3" t="s">
        <v>125</v>
      </c>
      <c r="E252" s="5" t="s">
        <v>126</v>
      </c>
      <c r="F252" s="3" t="s">
        <v>321</v>
      </c>
      <c r="G252" s="5" t="s">
        <v>322</v>
      </c>
      <c r="H252" s="3"/>
      <c r="I252" s="12" t="s">
        <v>57</v>
      </c>
      <c r="J252" s="3"/>
      <c r="K252" s="3" t="s">
        <v>58</v>
      </c>
      <c r="L252" s="11" t="s">
        <v>50</v>
      </c>
      <c r="M252" s="3">
        <v>24</v>
      </c>
      <c r="N252" s="3"/>
      <c r="O252" s="10">
        <v>500000</v>
      </c>
      <c r="P252" s="8" t="s">
        <v>84</v>
      </c>
      <c r="Q252" s="7" t="s">
        <v>84</v>
      </c>
    </row>
    <row r="253" spans="1:17" ht="15" hidden="1" x14ac:dyDescent="0.25">
      <c r="A253" s="3" t="s">
        <v>2364</v>
      </c>
      <c r="B253" s="3" t="s">
        <v>24</v>
      </c>
      <c r="C253" s="3" t="s">
        <v>44</v>
      </c>
      <c r="D253" s="3" t="s">
        <v>323</v>
      </c>
      <c r="E253" s="5" t="s">
        <v>324</v>
      </c>
      <c r="F253" s="3"/>
      <c r="G253" s="5" t="s">
        <v>47</v>
      </c>
      <c r="H253" s="3"/>
      <c r="I253" s="12" t="s">
        <v>48</v>
      </c>
      <c r="J253" s="3"/>
      <c r="K253" s="3" t="s">
        <v>49</v>
      </c>
      <c r="L253" s="11" t="s">
        <v>50</v>
      </c>
      <c r="M253" s="3">
        <v>36</v>
      </c>
      <c r="N253" s="3"/>
      <c r="O253" s="10">
        <v>25000</v>
      </c>
      <c r="P253" s="8" t="s">
        <v>64</v>
      </c>
      <c r="Q253" s="9" t="s">
        <v>64</v>
      </c>
    </row>
    <row r="254" spans="1:17" ht="15" hidden="1" x14ac:dyDescent="0.25">
      <c r="A254" s="3" t="s">
        <v>2365</v>
      </c>
      <c r="B254" s="3" t="s">
        <v>24</v>
      </c>
      <c r="C254" s="3" t="s">
        <v>44</v>
      </c>
      <c r="D254" s="3" t="s">
        <v>323</v>
      </c>
      <c r="E254" s="5" t="s">
        <v>324</v>
      </c>
      <c r="F254" s="3"/>
      <c r="G254" s="5" t="s">
        <v>47</v>
      </c>
      <c r="H254" s="3"/>
      <c r="I254" s="12" t="s">
        <v>48</v>
      </c>
      <c r="J254" s="3"/>
      <c r="K254" s="3" t="s">
        <v>49</v>
      </c>
      <c r="L254" s="11" t="s">
        <v>50</v>
      </c>
      <c r="M254" s="3">
        <v>36</v>
      </c>
      <c r="N254" s="3"/>
      <c r="O254" s="10">
        <v>10000</v>
      </c>
      <c r="P254" s="8" t="s">
        <v>64</v>
      </c>
      <c r="Q254" s="9" t="s">
        <v>246</v>
      </c>
    </row>
    <row r="255" spans="1:17" hidden="1" x14ac:dyDescent="0.3">
      <c r="A255" s="3" t="s">
        <v>2366</v>
      </c>
      <c r="B255" s="3" t="s">
        <v>24</v>
      </c>
      <c r="C255" s="3" t="s">
        <v>44</v>
      </c>
      <c r="D255" s="3" t="s">
        <v>323</v>
      </c>
      <c r="E255" s="5" t="s">
        <v>324</v>
      </c>
      <c r="F255" s="3"/>
      <c r="G255" s="5" t="s">
        <v>47</v>
      </c>
      <c r="H255" s="3"/>
      <c r="I255" s="12" t="s">
        <v>48</v>
      </c>
      <c r="J255" s="3"/>
      <c r="K255" s="3" t="s">
        <v>49</v>
      </c>
      <c r="L255" s="11" t="s">
        <v>50</v>
      </c>
      <c r="M255" s="3">
        <v>36</v>
      </c>
      <c r="N255" s="3"/>
      <c r="O255" s="10">
        <v>21655</v>
      </c>
      <c r="P255" s="8" t="s">
        <v>64</v>
      </c>
      <c r="Q255" s="9" t="s">
        <v>59</v>
      </c>
    </row>
    <row r="256" spans="1:17" ht="15" hidden="1" x14ac:dyDescent="0.25">
      <c r="A256" s="3" t="s">
        <v>2367</v>
      </c>
      <c r="B256" s="3" t="s">
        <v>24</v>
      </c>
      <c r="C256" s="3" t="s">
        <v>44</v>
      </c>
      <c r="D256" s="3" t="s">
        <v>323</v>
      </c>
      <c r="E256" s="5" t="s">
        <v>324</v>
      </c>
      <c r="F256" s="3"/>
      <c r="G256" s="5" t="s">
        <v>47</v>
      </c>
      <c r="H256" s="3"/>
      <c r="I256" s="12" t="s">
        <v>48</v>
      </c>
      <c r="J256" s="3"/>
      <c r="K256" s="3" t="s">
        <v>49</v>
      </c>
      <c r="L256" s="11" t="s">
        <v>50</v>
      </c>
      <c r="M256" s="3">
        <v>36</v>
      </c>
      <c r="N256" s="3"/>
      <c r="O256" s="10">
        <v>9412</v>
      </c>
      <c r="P256" s="8" t="s">
        <v>64</v>
      </c>
      <c r="Q256" s="9" t="s">
        <v>113</v>
      </c>
    </row>
    <row r="257" spans="1:17" ht="15" hidden="1" x14ac:dyDescent="0.25">
      <c r="A257" s="3" t="s">
        <v>2368</v>
      </c>
      <c r="B257" s="3" t="s">
        <v>24</v>
      </c>
      <c r="C257" s="3" t="s">
        <v>44</v>
      </c>
      <c r="D257" s="3" t="s">
        <v>323</v>
      </c>
      <c r="E257" s="5" t="s">
        <v>324</v>
      </c>
      <c r="F257" s="3"/>
      <c r="G257" s="5" t="s">
        <v>47</v>
      </c>
      <c r="H257" s="3"/>
      <c r="I257" s="12" t="s">
        <v>48</v>
      </c>
      <c r="J257" s="3"/>
      <c r="K257" s="3" t="s">
        <v>49</v>
      </c>
      <c r="L257" s="11" t="s">
        <v>50</v>
      </c>
      <c r="M257" s="3">
        <v>36</v>
      </c>
      <c r="N257" s="3"/>
      <c r="O257" s="10">
        <v>15000</v>
      </c>
      <c r="P257" s="8" t="s">
        <v>64</v>
      </c>
      <c r="Q257" s="9" t="s">
        <v>81</v>
      </c>
    </row>
    <row r="258" spans="1:17" ht="15" hidden="1" x14ac:dyDescent="0.25">
      <c r="A258" s="3" t="s">
        <v>1701</v>
      </c>
      <c r="B258" s="3" t="s">
        <v>24</v>
      </c>
      <c r="C258" s="3" t="s">
        <v>44</v>
      </c>
      <c r="D258" s="3" t="s">
        <v>323</v>
      </c>
      <c r="E258" s="5" t="s">
        <v>324</v>
      </c>
      <c r="F258" s="3"/>
      <c r="G258" s="5" t="s">
        <v>47</v>
      </c>
      <c r="H258" s="3"/>
      <c r="I258" s="12" t="s">
        <v>48</v>
      </c>
      <c r="J258" s="3"/>
      <c r="K258" s="3" t="s">
        <v>49</v>
      </c>
      <c r="L258" s="11" t="s">
        <v>50</v>
      </c>
      <c r="M258" s="3">
        <v>36</v>
      </c>
      <c r="N258" s="3"/>
      <c r="O258" s="10">
        <v>13000</v>
      </c>
      <c r="P258" s="8" t="s">
        <v>64</v>
      </c>
      <c r="Q258" s="9" t="s">
        <v>75</v>
      </c>
    </row>
    <row r="259" spans="1:17" ht="15" hidden="1" x14ac:dyDescent="0.25">
      <c r="A259" s="3" t="s">
        <v>1702</v>
      </c>
      <c r="B259" s="3" t="s">
        <v>1</v>
      </c>
      <c r="C259" s="3" t="s">
        <v>78</v>
      </c>
      <c r="D259" s="3" t="s">
        <v>325</v>
      </c>
      <c r="E259" s="5" t="s">
        <v>326</v>
      </c>
      <c r="F259" s="3"/>
      <c r="G259" s="5" t="s">
        <v>47</v>
      </c>
      <c r="H259" s="3"/>
      <c r="I259" s="12" t="s">
        <v>48</v>
      </c>
      <c r="J259" s="3"/>
      <c r="K259" s="3" t="s">
        <v>49</v>
      </c>
      <c r="L259" s="11">
        <v>42522</v>
      </c>
      <c r="M259" s="3">
        <v>48</v>
      </c>
      <c r="N259" s="3"/>
      <c r="O259" s="10">
        <v>125000</v>
      </c>
      <c r="P259" s="8" t="s">
        <v>92</v>
      </c>
      <c r="Q259" s="9" t="s">
        <v>92</v>
      </c>
    </row>
    <row r="260" spans="1:17" ht="15" hidden="1" x14ac:dyDescent="0.25">
      <c r="A260" s="3" t="s">
        <v>2369</v>
      </c>
      <c r="B260" s="3" t="s">
        <v>7</v>
      </c>
      <c r="C260" s="3" t="s">
        <v>327</v>
      </c>
      <c r="D260" s="3" t="s">
        <v>328</v>
      </c>
      <c r="E260" s="5" t="s">
        <v>329</v>
      </c>
      <c r="F260" s="3"/>
      <c r="G260" s="5" t="s">
        <v>47</v>
      </c>
      <c r="H260" s="3"/>
      <c r="I260" s="12" t="s">
        <v>48</v>
      </c>
      <c r="J260" s="3"/>
      <c r="K260" s="3" t="s">
        <v>100</v>
      </c>
      <c r="L260" s="11">
        <v>42887</v>
      </c>
      <c r="M260" s="3">
        <v>60</v>
      </c>
      <c r="N260" s="3"/>
      <c r="O260" s="10">
        <v>300000</v>
      </c>
      <c r="P260" s="8" t="s">
        <v>81</v>
      </c>
      <c r="Q260" s="9" t="s">
        <v>81</v>
      </c>
    </row>
    <row r="261" spans="1:17" ht="15" hidden="1" x14ac:dyDescent="0.25">
      <c r="A261" s="3" t="s">
        <v>1703</v>
      </c>
      <c r="B261" s="3" t="s">
        <v>3</v>
      </c>
      <c r="C261" s="3" t="s">
        <v>78</v>
      </c>
      <c r="D261" s="3" t="s">
        <v>190</v>
      </c>
      <c r="E261" s="5" t="s">
        <v>191</v>
      </c>
      <c r="F261" s="3"/>
      <c r="G261" s="5" t="s">
        <v>47</v>
      </c>
      <c r="H261" s="3"/>
      <c r="I261" s="12" t="s">
        <v>57</v>
      </c>
      <c r="J261" s="3"/>
      <c r="K261" s="3" t="s">
        <v>100</v>
      </c>
      <c r="L261" s="11">
        <v>42887</v>
      </c>
      <c r="M261" s="3">
        <v>24</v>
      </c>
      <c r="N261" s="3"/>
      <c r="O261" s="10">
        <v>92000</v>
      </c>
      <c r="P261" s="8" t="s">
        <v>84</v>
      </c>
      <c r="Q261" s="9" t="s">
        <v>84</v>
      </c>
    </row>
    <row r="262" spans="1:17" ht="15" hidden="1" x14ac:dyDescent="0.25">
      <c r="A262" s="3" t="s">
        <v>2370</v>
      </c>
      <c r="B262" s="3" t="s">
        <v>5</v>
      </c>
      <c r="C262" s="3" t="s">
        <v>78</v>
      </c>
      <c r="D262" s="3" t="s">
        <v>330</v>
      </c>
      <c r="E262" s="5" t="s">
        <v>331</v>
      </c>
      <c r="F262" s="3"/>
      <c r="G262" s="5" t="s">
        <v>47</v>
      </c>
      <c r="H262" s="3"/>
      <c r="I262" s="12" t="s">
        <v>48</v>
      </c>
      <c r="J262" s="3"/>
      <c r="K262" s="3" t="s">
        <v>49</v>
      </c>
      <c r="L262" s="11">
        <v>42705</v>
      </c>
      <c r="M262" s="3">
        <v>36</v>
      </c>
      <c r="N262" s="3"/>
      <c r="O262" s="10">
        <v>8000</v>
      </c>
      <c r="P262" s="8" t="s">
        <v>103</v>
      </c>
      <c r="Q262" s="9" t="s">
        <v>103</v>
      </c>
    </row>
    <row r="263" spans="1:17" ht="15" hidden="1" x14ac:dyDescent="0.25">
      <c r="A263" s="3" t="s">
        <v>2371</v>
      </c>
      <c r="B263" s="3" t="s">
        <v>6</v>
      </c>
      <c r="C263" s="3" t="s">
        <v>78</v>
      </c>
      <c r="D263" s="3" t="s">
        <v>330</v>
      </c>
      <c r="E263" s="5" t="s">
        <v>331</v>
      </c>
      <c r="F263" s="3"/>
      <c r="G263" s="5" t="s">
        <v>47</v>
      </c>
      <c r="H263" s="3"/>
      <c r="I263" s="12" t="s">
        <v>57</v>
      </c>
      <c r="J263" s="3"/>
      <c r="K263" s="3" t="s">
        <v>58</v>
      </c>
      <c r="L263" s="11">
        <v>42675</v>
      </c>
      <c r="M263" s="3">
        <v>36</v>
      </c>
      <c r="N263" s="3"/>
      <c r="O263" s="10">
        <v>20000</v>
      </c>
      <c r="P263" s="8" t="s">
        <v>246</v>
      </c>
      <c r="Q263" s="9" t="s">
        <v>246</v>
      </c>
    </row>
    <row r="264" spans="1:17" ht="15" hidden="1" x14ac:dyDescent="0.25">
      <c r="A264" s="3" t="s">
        <v>1704</v>
      </c>
      <c r="B264" s="3" t="s">
        <v>3</v>
      </c>
      <c r="C264" s="3" t="s">
        <v>78</v>
      </c>
      <c r="D264" s="3" t="s">
        <v>330</v>
      </c>
      <c r="E264" s="5" t="s">
        <v>331</v>
      </c>
      <c r="F264" s="3"/>
      <c r="G264" s="5" t="s">
        <v>47</v>
      </c>
      <c r="H264" s="3"/>
      <c r="I264" s="12" t="s">
        <v>57</v>
      </c>
      <c r="J264" s="3"/>
      <c r="K264" s="3" t="s">
        <v>58</v>
      </c>
      <c r="L264" s="11">
        <v>43009</v>
      </c>
      <c r="M264" s="3">
        <v>24</v>
      </c>
      <c r="N264" s="3"/>
      <c r="O264" s="10">
        <v>33000</v>
      </c>
      <c r="P264" s="8" t="s">
        <v>84</v>
      </c>
      <c r="Q264" s="9" t="s">
        <v>84</v>
      </c>
    </row>
    <row r="265" spans="1:17" ht="15" hidden="1" x14ac:dyDescent="0.25">
      <c r="A265" s="3" t="s">
        <v>2372</v>
      </c>
      <c r="B265" s="3" t="s">
        <v>5</v>
      </c>
      <c r="C265" s="3" t="s">
        <v>78</v>
      </c>
      <c r="D265" s="3" t="s">
        <v>330</v>
      </c>
      <c r="E265" s="5" t="s">
        <v>331</v>
      </c>
      <c r="F265" s="3"/>
      <c r="G265" s="5" t="s">
        <v>47</v>
      </c>
      <c r="H265" s="3"/>
      <c r="I265" s="12" t="s">
        <v>57</v>
      </c>
      <c r="J265" s="3"/>
      <c r="K265" s="3" t="s">
        <v>58</v>
      </c>
      <c r="L265" s="11" t="s">
        <v>50</v>
      </c>
      <c r="M265" s="3">
        <v>36</v>
      </c>
      <c r="N265" s="3"/>
      <c r="O265" s="10">
        <v>20000</v>
      </c>
      <c r="P265" s="8" t="s">
        <v>103</v>
      </c>
      <c r="Q265" s="9" t="s">
        <v>103</v>
      </c>
    </row>
    <row r="266" spans="1:17" ht="15" hidden="1" x14ac:dyDescent="0.25">
      <c r="A266" s="3" t="s">
        <v>2373</v>
      </c>
      <c r="B266" s="3" t="s">
        <v>2</v>
      </c>
      <c r="C266" s="3" t="s">
        <v>78</v>
      </c>
      <c r="D266" s="3" t="s">
        <v>330</v>
      </c>
      <c r="E266" s="5" t="s">
        <v>331</v>
      </c>
      <c r="F266" s="3"/>
      <c r="G266" s="5" t="s">
        <v>47</v>
      </c>
      <c r="H266" s="3"/>
      <c r="I266" s="12" t="s">
        <v>57</v>
      </c>
      <c r="J266" s="3"/>
      <c r="K266" s="3" t="s">
        <v>58</v>
      </c>
      <c r="L266" s="11">
        <v>42705</v>
      </c>
      <c r="M266" s="3">
        <v>12</v>
      </c>
      <c r="N266" s="3"/>
      <c r="O266" s="10">
        <v>77500</v>
      </c>
      <c r="P266" s="8" t="s">
        <v>81</v>
      </c>
      <c r="Q266" s="9" t="s">
        <v>81</v>
      </c>
    </row>
    <row r="267" spans="1:17" ht="15" hidden="1" x14ac:dyDescent="0.25">
      <c r="A267" s="3" t="s">
        <v>2374</v>
      </c>
      <c r="B267" s="3" t="s">
        <v>5</v>
      </c>
      <c r="C267" s="3" t="s">
        <v>52</v>
      </c>
      <c r="D267" s="3" t="s">
        <v>332</v>
      </c>
      <c r="E267" s="5" t="s">
        <v>333</v>
      </c>
      <c r="F267" s="3" t="s">
        <v>334</v>
      </c>
      <c r="G267" s="5" t="s">
        <v>335</v>
      </c>
      <c r="H267" s="3"/>
      <c r="I267" s="12" t="s">
        <v>48</v>
      </c>
      <c r="J267" s="3"/>
      <c r="K267" s="3" t="s">
        <v>49</v>
      </c>
      <c r="L267" s="11">
        <v>42430</v>
      </c>
      <c r="M267" s="3">
        <v>60</v>
      </c>
      <c r="N267" s="3"/>
      <c r="O267" s="10">
        <v>94658.3</v>
      </c>
      <c r="P267" s="8" t="s">
        <v>51</v>
      </c>
      <c r="Q267" s="9" t="s">
        <v>51</v>
      </c>
    </row>
    <row r="268" spans="1:17" ht="15" hidden="1" x14ac:dyDescent="0.25">
      <c r="A268" s="3" t="s">
        <v>1705</v>
      </c>
      <c r="B268" s="3" t="s">
        <v>17</v>
      </c>
      <c r="C268" s="3" t="s">
        <v>78</v>
      </c>
      <c r="D268" s="3" t="s">
        <v>208</v>
      </c>
      <c r="E268" s="5" t="s">
        <v>209</v>
      </c>
      <c r="F268" s="3"/>
      <c r="G268" s="5" t="s">
        <v>47</v>
      </c>
      <c r="H268" s="3"/>
      <c r="I268" s="12" t="s">
        <v>48</v>
      </c>
      <c r="J268" s="3"/>
      <c r="K268" s="3" t="s">
        <v>49</v>
      </c>
      <c r="L268" s="11">
        <v>43132</v>
      </c>
      <c r="M268" s="3">
        <v>36</v>
      </c>
      <c r="N268" s="3"/>
      <c r="O268" s="10">
        <v>16500</v>
      </c>
      <c r="P268" s="8" t="s">
        <v>75</v>
      </c>
      <c r="Q268" s="9" t="s">
        <v>75</v>
      </c>
    </row>
    <row r="269" spans="1:17" ht="15" hidden="1" x14ac:dyDescent="0.25">
      <c r="A269" s="3" t="s">
        <v>2375</v>
      </c>
      <c r="B269" s="3" t="s">
        <v>17</v>
      </c>
      <c r="C269" s="3" t="s">
        <v>78</v>
      </c>
      <c r="D269" s="3" t="s">
        <v>336</v>
      </c>
      <c r="E269" s="5" t="s">
        <v>337</v>
      </c>
      <c r="F269" s="3"/>
      <c r="G269" s="5" t="s">
        <v>47</v>
      </c>
      <c r="H269" s="3"/>
      <c r="I269" s="12" t="s">
        <v>48</v>
      </c>
      <c r="J269" s="3"/>
      <c r="K269" s="3" t="s">
        <v>49</v>
      </c>
      <c r="L269" s="11" t="s">
        <v>50</v>
      </c>
      <c r="M269" s="3">
        <v>36</v>
      </c>
      <c r="N269" s="3"/>
      <c r="O269" s="10">
        <v>73200</v>
      </c>
      <c r="P269" s="8" t="s">
        <v>103</v>
      </c>
      <c r="Q269" s="9" t="s">
        <v>103</v>
      </c>
    </row>
    <row r="270" spans="1:17" ht="15" hidden="1" x14ac:dyDescent="0.25">
      <c r="A270" s="3" t="s">
        <v>2376</v>
      </c>
      <c r="B270" s="3" t="s">
        <v>17</v>
      </c>
      <c r="C270" s="3" t="s">
        <v>78</v>
      </c>
      <c r="D270" s="3" t="s">
        <v>45</v>
      </c>
      <c r="E270" s="5" t="s">
        <v>46</v>
      </c>
      <c r="F270" s="3"/>
      <c r="G270" s="5" t="s">
        <v>47</v>
      </c>
      <c r="H270" s="3"/>
      <c r="I270" s="12" t="s">
        <v>48</v>
      </c>
      <c r="J270" s="3"/>
      <c r="K270" s="3" t="s">
        <v>49</v>
      </c>
      <c r="L270" s="11" t="s">
        <v>50</v>
      </c>
      <c r="M270" s="3">
        <v>36</v>
      </c>
      <c r="N270" s="3"/>
      <c r="O270" s="10">
        <v>65787</v>
      </c>
      <c r="P270" s="8" t="s">
        <v>51</v>
      </c>
      <c r="Q270" s="9" t="s">
        <v>51</v>
      </c>
    </row>
    <row r="271" spans="1:17" ht="15" hidden="1" x14ac:dyDescent="0.25">
      <c r="A271" s="3" t="s">
        <v>2377</v>
      </c>
      <c r="B271" s="3" t="s">
        <v>8</v>
      </c>
      <c r="C271" s="3" t="s">
        <v>124</v>
      </c>
      <c r="D271" s="3" t="s">
        <v>338</v>
      </c>
      <c r="E271" s="5" t="s">
        <v>339</v>
      </c>
      <c r="F271" s="3" t="s">
        <v>198</v>
      </c>
      <c r="G271" s="5" t="s">
        <v>199</v>
      </c>
      <c r="H271" s="3"/>
      <c r="I271" s="12" t="s">
        <v>48</v>
      </c>
      <c r="J271" s="3"/>
      <c r="K271" s="3" t="s">
        <v>49</v>
      </c>
      <c r="L271" s="11">
        <v>43070</v>
      </c>
      <c r="M271" s="3">
        <v>24</v>
      </c>
      <c r="N271" s="3"/>
      <c r="O271" s="10">
        <v>277029.5</v>
      </c>
      <c r="P271" s="8" t="s">
        <v>51</v>
      </c>
      <c r="Q271" s="9" t="s">
        <v>51</v>
      </c>
    </row>
    <row r="272" spans="1:17" ht="15" hidden="1" x14ac:dyDescent="0.25">
      <c r="A272" s="3" t="s">
        <v>2378</v>
      </c>
      <c r="B272" s="3" t="s">
        <v>2</v>
      </c>
      <c r="C272" s="3" t="s">
        <v>78</v>
      </c>
      <c r="D272" s="3" t="s">
        <v>340</v>
      </c>
      <c r="E272" s="5" t="s">
        <v>341</v>
      </c>
      <c r="F272" s="3"/>
      <c r="G272" s="5" t="s">
        <v>47</v>
      </c>
      <c r="H272" s="3"/>
      <c r="I272" s="12" t="s">
        <v>48</v>
      </c>
      <c r="J272" s="3"/>
      <c r="K272" s="3" t="s">
        <v>100</v>
      </c>
      <c r="L272" s="11">
        <v>42705</v>
      </c>
      <c r="M272" s="3">
        <v>12</v>
      </c>
      <c r="N272" s="3"/>
      <c r="O272" s="10">
        <v>1600</v>
      </c>
      <c r="P272" s="8" t="s">
        <v>81</v>
      </c>
      <c r="Q272" s="9" t="s">
        <v>81</v>
      </c>
    </row>
    <row r="273" spans="1:17" ht="15" hidden="1" x14ac:dyDescent="0.25">
      <c r="A273" s="3" t="s">
        <v>1706</v>
      </c>
      <c r="B273" s="3" t="s">
        <v>7</v>
      </c>
      <c r="C273" s="3" t="s">
        <v>52</v>
      </c>
      <c r="D273" s="3" t="s">
        <v>71</v>
      </c>
      <c r="E273" s="5" t="s">
        <v>72</v>
      </c>
      <c r="F273" s="3" t="s">
        <v>342</v>
      </c>
      <c r="G273" s="5" t="s">
        <v>343</v>
      </c>
      <c r="H273" s="3"/>
      <c r="I273" s="12" t="s">
        <v>48</v>
      </c>
      <c r="J273" s="3"/>
      <c r="K273" s="3" t="s">
        <v>49</v>
      </c>
      <c r="L273" s="11" t="s">
        <v>50</v>
      </c>
      <c r="M273" s="3">
        <v>12</v>
      </c>
      <c r="N273" s="3"/>
      <c r="O273" s="10">
        <v>57300</v>
      </c>
      <c r="P273" s="8" t="s">
        <v>84</v>
      </c>
      <c r="Q273" s="9" t="s">
        <v>84</v>
      </c>
    </row>
    <row r="274" spans="1:17" ht="15" hidden="1" x14ac:dyDescent="0.25">
      <c r="A274" s="3" t="s">
        <v>2379</v>
      </c>
      <c r="B274" s="3" t="s">
        <v>5</v>
      </c>
      <c r="C274" s="3" t="s">
        <v>78</v>
      </c>
      <c r="D274" s="3" t="s">
        <v>330</v>
      </c>
      <c r="E274" s="5" t="s">
        <v>331</v>
      </c>
      <c r="F274" s="3"/>
      <c r="G274" s="5" t="s">
        <v>47</v>
      </c>
      <c r="H274" s="3"/>
      <c r="I274" s="12" t="s">
        <v>57</v>
      </c>
      <c r="J274" s="3"/>
      <c r="K274" s="3" t="s">
        <v>58</v>
      </c>
      <c r="L274" s="11">
        <v>42583</v>
      </c>
      <c r="M274" s="3">
        <v>48</v>
      </c>
      <c r="N274" s="3"/>
      <c r="O274" s="10">
        <v>77000</v>
      </c>
      <c r="P274" s="8" t="s">
        <v>246</v>
      </c>
      <c r="Q274" s="9" t="s">
        <v>246</v>
      </c>
    </row>
    <row r="275" spans="1:17" ht="15" hidden="1" x14ac:dyDescent="0.25">
      <c r="A275" s="3" t="s">
        <v>2380</v>
      </c>
      <c r="B275" s="3" t="s">
        <v>7</v>
      </c>
      <c r="C275" s="3" t="s">
        <v>78</v>
      </c>
      <c r="D275" s="3" t="s">
        <v>344</v>
      </c>
      <c r="E275" s="5" t="s">
        <v>345</v>
      </c>
      <c r="F275" s="3"/>
      <c r="G275" s="5" t="s">
        <v>47</v>
      </c>
      <c r="H275" s="3"/>
      <c r="I275" s="12" t="s">
        <v>57</v>
      </c>
      <c r="J275" s="3"/>
      <c r="K275" s="3" t="s">
        <v>58</v>
      </c>
      <c r="L275" s="11">
        <v>42887</v>
      </c>
      <c r="M275" s="3">
        <v>12</v>
      </c>
      <c r="N275" s="3"/>
      <c r="O275" s="10">
        <v>104000</v>
      </c>
      <c r="P275" s="8" t="s">
        <v>81</v>
      </c>
      <c r="Q275" s="9" t="s">
        <v>81</v>
      </c>
    </row>
    <row r="276" spans="1:17" ht="15" hidden="1" x14ac:dyDescent="0.25">
      <c r="A276" s="3" t="s">
        <v>1707</v>
      </c>
      <c r="B276" s="3" t="s">
        <v>5</v>
      </c>
      <c r="C276" s="3" t="s">
        <v>78</v>
      </c>
      <c r="D276" s="3" t="s">
        <v>330</v>
      </c>
      <c r="E276" s="5" t="s">
        <v>331</v>
      </c>
      <c r="F276" s="3"/>
      <c r="G276" s="5" t="s">
        <v>47</v>
      </c>
      <c r="H276" s="3"/>
      <c r="I276" s="12" t="s">
        <v>57</v>
      </c>
      <c r="J276" s="3"/>
      <c r="K276" s="3" t="s">
        <v>58</v>
      </c>
      <c r="L276" s="11">
        <v>42522</v>
      </c>
      <c r="M276" s="3">
        <v>12</v>
      </c>
      <c r="N276" s="3"/>
      <c r="O276" s="10">
        <v>55000</v>
      </c>
      <c r="P276" s="8" t="s">
        <v>75</v>
      </c>
      <c r="Q276" s="9" t="s">
        <v>75</v>
      </c>
    </row>
    <row r="277" spans="1:17" ht="15" hidden="1" x14ac:dyDescent="0.25">
      <c r="A277" s="3" t="s">
        <v>1708</v>
      </c>
      <c r="B277" s="3" t="s">
        <v>7</v>
      </c>
      <c r="C277" s="3" t="s">
        <v>78</v>
      </c>
      <c r="D277" s="3" t="s">
        <v>330</v>
      </c>
      <c r="E277" s="5" t="s">
        <v>331</v>
      </c>
      <c r="F277" s="3"/>
      <c r="G277" s="5" t="s">
        <v>47</v>
      </c>
      <c r="H277" s="3"/>
      <c r="I277" s="12" t="s">
        <v>57</v>
      </c>
      <c r="J277" s="3"/>
      <c r="K277" s="3" t="s">
        <v>58</v>
      </c>
      <c r="L277" s="11">
        <v>42887</v>
      </c>
      <c r="M277" s="3">
        <v>24</v>
      </c>
      <c r="N277" s="3"/>
      <c r="O277" s="10">
        <v>16000</v>
      </c>
      <c r="P277" s="8" t="s">
        <v>187</v>
      </c>
      <c r="Q277" s="7" t="s">
        <v>187</v>
      </c>
    </row>
    <row r="278" spans="1:17" ht="15" hidden="1" x14ac:dyDescent="0.25">
      <c r="A278" s="3" t="s">
        <v>2381</v>
      </c>
      <c r="B278" s="3" t="s">
        <v>17</v>
      </c>
      <c r="C278" s="3" t="s">
        <v>78</v>
      </c>
      <c r="D278" s="3" t="s">
        <v>346</v>
      </c>
      <c r="E278" s="5" t="s">
        <v>347</v>
      </c>
      <c r="F278" s="3"/>
      <c r="G278" s="5" t="s">
        <v>47</v>
      </c>
      <c r="H278" s="3"/>
      <c r="I278" s="12" t="s">
        <v>48</v>
      </c>
      <c r="J278" s="3"/>
      <c r="K278" s="3" t="s">
        <v>49</v>
      </c>
      <c r="L278" s="11">
        <v>43132</v>
      </c>
      <c r="M278" s="3">
        <v>36</v>
      </c>
      <c r="N278" s="3"/>
      <c r="O278" s="10">
        <v>4800</v>
      </c>
      <c r="P278" s="8" t="s">
        <v>81</v>
      </c>
      <c r="Q278" s="9" t="s">
        <v>81</v>
      </c>
    </row>
    <row r="279" spans="1:17" ht="15" hidden="1" x14ac:dyDescent="0.25">
      <c r="A279" s="3" t="s">
        <v>2382</v>
      </c>
      <c r="B279" s="3" t="s">
        <v>24</v>
      </c>
      <c r="C279" s="3" t="s">
        <v>52</v>
      </c>
      <c r="D279" s="3" t="s">
        <v>53</v>
      </c>
      <c r="E279" s="5" t="s">
        <v>54</v>
      </c>
      <c r="F279" s="3" t="s">
        <v>348</v>
      </c>
      <c r="G279" s="5" t="s">
        <v>349</v>
      </c>
      <c r="H279" s="3"/>
      <c r="I279" s="12" t="s">
        <v>48</v>
      </c>
      <c r="J279" s="3"/>
      <c r="K279" s="3" t="s">
        <v>49</v>
      </c>
      <c r="L279" s="11">
        <v>42767</v>
      </c>
      <c r="M279" s="3">
        <v>36</v>
      </c>
      <c r="N279" s="3"/>
      <c r="O279" s="10">
        <v>27000</v>
      </c>
      <c r="P279" s="8" t="s">
        <v>103</v>
      </c>
      <c r="Q279" s="9" t="s">
        <v>51</v>
      </c>
    </row>
    <row r="280" spans="1:17" ht="15" hidden="1" x14ac:dyDescent="0.25">
      <c r="A280" s="3" t="s">
        <v>2383</v>
      </c>
      <c r="B280" s="3" t="s">
        <v>24</v>
      </c>
      <c r="C280" s="3" t="s">
        <v>52</v>
      </c>
      <c r="D280" s="3" t="s">
        <v>53</v>
      </c>
      <c r="E280" s="5" t="s">
        <v>54</v>
      </c>
      <c r="F280" s="3" t="s">
        <v>348</v>
      </c>
      <c r="G280" s="5" t="s">
        <v>349</v>
      </c>
      <c r="H280" s="3"/>
      <c r="I280" s="12" t="s">
        <v>48</v>
      </c>
      <c r="J280" s="3"/>
      <c r="K280" s="3" t="s">
        <v>49</v>
      </c>
      <c r="L280" s="11">
        <v>42767</v>
      </c>
      <c r="M280" s="3">
        <v>36</v>
      </c>
      <c r="N280" s="3"/>
      <c r="O280" s="10">
        <v>25000</v>
      </c>
      <c r="P280" s="8" t="s">
        <v>103</v>
      </c>
      <c r="Q280" s="9" t="s">
        <v>64</v>
      </c>
    </row>
    <row r="281" spans="1:17" ht="15" hidden="1" x14ac:dyDescent="0.25">
      <c r="A281" s="3" t="s">
        <v>2384</v>
      </c>
      <c r="B281" s="3" t="s">
        <v>24</v>
      </c>
      <c r="C281" s="3" t="s">
        <v>52</v>
      </c>
      <c r="D281" s="3" t="s">
        <v>53</v>
      </c>
      <c r="E281" s="5" t="s">
        <v>54</v>
      </c>
      <c r="F281" s="3" t="s">
        <v>348</v>
      </c>
      <c r="G281" s="5" t="s">
        <v>349</v>
      </c>
      <c r="H281" s="3"/>
      <c r="I281" s="12" t="s">
        <v>48</v>
      </c>
      <c r="J281" s="3"/>
      <c r="K281" s="3" t="s">
        <v>49</v>
      </c>
      <c r="L281" s="11">
        <v>42767</v>
      </c>
      <c r="M281" s="3">
        <v>36</v>
      </c>
      <c r="N281" s="3"/>
      <c r="O281" s="10">
        <v>40000</v>
      </c>
      <c r="P281" s="8" t="s">
        <v>103</v>
      </c>
      <c r="Q281" s="9" t="s">
        <v>246</v>
      </c>
    </row>
    <row r="282" spans="1:17" hidden="1" x14ac:dyDescent="0.3">
      <c r="A282" s="3" t="s">
        <v>2385</v>
      </c>
      <c r="B282" s="3" t="s">
        <v>24</v>
      </c>
      <c r="C282" s="3" t="s">
        <v>52</v>
      </c>
      <c r="D282" s="3" t="s">
        <v>53</v>
      </c>
      <c r="E282" s="5" t="s">
        <v>54</v>
      </c>
      <c r="F282" s="3" t="s">
        <v>348</v>
      </c>
      <c r="G282" s="5" t="s">
        <v>349</v>
      </c>
      <c r="H282" s="3"/>
      <c r="I282" s="12" t="s">
        <v>48</v>
      </c>
      <c r="J282" s="3"/>
      <c r="K282" s="3" t="s">
        <v>49</v>
      </c>
      <c r="L282" s="11">
        <v>42767</v>
      </c>
      <c r="M282" s="3">
        <v>36</v>
      </c>
      <c r="N282" s="3"/>
      <c r="O282" s="10">
        <v>40000</v>
      </c>
      <c r="P282" s="8" t="s">
        <v>103</v>
      </c>
      <c r="Q282" s="9" t="s">
        <v>59</v>
      </c>
    </row>
    <row r="283" spans="1:17" ht="15" hidden="1" x14ac:dyDescent="0.25">
      <c r="A283" s="3" t="s">
        <v>2386</v>
      </c>
      <c r="B283" s="3" t="s">
        <v>24</v>
      </c>
      <c r="C283" s="3" t="s">
        <v>52</v>
      </c>
      <c r="D283" s="3" t="s">
        <v>53</v>
      </c>
      <c r="E283" s="5" t="s">
        <v>54</v>
      </c>
      <c r="F283" s="3" t="s">
        <v>348</v>
      </c>
      <c r="G283" s="5" t="s">
        <v>349</v>
      </c>
      <c r="H283" s="3"/>
      <c r="I283" s="12" t="s">
        <v>48</v>
      </c>
      <c r="J283" s="3"/>
      <c r="K283" s="3" t="s">
        <v>49</v>
      </c>
      <c r="L283" s="11">
        <v>42767</v>
      </c>
      <c r="M283" s="3">
        <v>36</v>
      </c>
      <c r="N283" s="3"/>
      <c r="O283" s="10">
        <v>88000</v>
      </c>
      <c r="P283" s="8" t="s">
        <v>103</v>
      </c>
      <c r="Q283" s="9" t="s">
        <v>103</v>
      </c>
    </row>
    <row r="284" spans="1:17" ht="15" hidden="1" x14ac:dyDescent="0.25">
      <c r="A284" s="3" t="s">
        <v>2387</v>
      </c>
      <c r="B284" s="3" t="s">
        <v>24</v>
      </c>
      <c r="C284" s="3" t="s">
        <v>52</v>
      </c>
      <c r="D284" s="3" t="s">
        <v>53</v>
      </c>
      <c r="E284" s="5" t="s">
        <v>54</v>
      </c>
      <c r="F284" s="3" t="s">
        <v>348</v>
      </c>
      <c r="G284" s="5" t="s">
        <v>349</v>
      </c>
      <c r="H284" s="3"/>
      <c r="I284" s="12" t="s">
        <v>48</v>
      </c>
      <c r="J284" s="3"/>
      <c r="K284" s="3" t="s">
        <v>49</v>
      </c>
      <c r="L284" s="11">
        <v>42767</v>
      </c>
      <c r="M284" s="3">
        <v>36</v>
      </c>
      <c r="N284" s="3"/>
      <c r="O284" s="10">
        <v>19600</v>
      </c>
      <c r="P284" s="8" t="s">
        <v>103</v>
      </c>
      <c r="Q284" s="9" t="s">
        <v>113</v>
      </c>
    </row>
    <row r="285" spans="1:17" ht="15" hidden="1" x14ac:dyDescent="0.25">
      <c r="A285" s="3" t="s">
        <v>2388</v>
      </c>
      <c r="B285" s="3" t="s">
        <v>24</v>
      </c>
      <c r="C285" s="3" t="s">
        <v>52</v>
      </c>
      <c r="D285" s="3" t="s">
        <v>53</v>
      </c>
      <c r="E285" s="5" t="s">
        <v>54</v>
      </c>
      <c r="F285" s="3" t="s">
        <v>348</v>
      </c>
      <c r="G285" s="5" t="s">
        <v>349</v>
      </c>
      <c r="H285" s="3"/>
      <c r="I285" s="12" t="s">
        <v>48</v>
      </c>
      <c r="J285" s="3"/>
      <c r="K285" s="3" t="s">
        <v>49</v>
      </c>
      <c r="L285" s="11">
        <v>42767</v>
      </c>
      <c r="M285" s="3">
        <v>36</v>
      </c>
      <c r="N285" s="3"/>
      <c r="O285" s="10">
        <v>40000</v>
      </c>
      <c r="P285" s="8" t="s">
        <v>103</v>
      </c>
      <c r="Q285" s="9" t="s">
        <v>81</v>
      </c>
    </row>
    <row r="286" spans="1:17" ht="15" hidden="1" x14ac:dyDescent="0.25">
      <c r="A286" s="3" t="s">
        <v>2389</v>
      </c>
      <c r="B286" s="3" t="s">
        <v>24</v>
      </c>
      <c r="C286" s="3" t="s">
        <v>52</v>
      </c>
      <c r="D286" s="3" t="s">
        <v>53</v>
      </c>
      <c r="E286" s="5" t="s">
        <v>54</v>
      </c>
      <c r="F286" s="3" t="s">
        <v>348</v>
      </c>
      <c r="G286" s="5" t="s">
        <v>349</v>
      </c>
      <c r="H286" s="3"/>
      <c r="I286" s="12" t="s">
        <v>48</v>
      </c>
      <c r="J286" s="3"/>
      <c r="K286" s="3" t="s">
        <v>49</v>
      </c>
      <c r="L286" s="11">
        <v>42767</v>
      </c>
      <c r="M286" s="3">
        <v>36</v>
      </c>
      <c r="N286" s="3"/>
      <c r="O286" s="10">
        <v>16500</v>
      </c>
      <c r="P286" s="8" t="s">
        <v>103</v>
      </c>
      <c r="Q286" s="9" t="s">
        <v>214</v>
      </c>
    </row>
    <row r="287" spans="1:17" ht="15" hidden="1" x14ac:dyDescent="0.25">
      <c r="A287" s="3" t="s">
        <v>2390</v>
      </c>
      <c r="B287" s="3" t="s">
        <v>24</v>
      </c>
      <c r="C287" s="3" t="s">
        <v>52</v>
      </c>
      <c r="D287" s="3" t="s">
        <v>53</v>
      </c>
      <c r="E287" s="5" t="s">
        <v>54</v>
      </c>
      <c r="F287" s="3" t="s">
        <v>348</v>
      </c>
      <c r="G287" s="5" t="s">
        <v>349</v>
      </c>
      <c r="H287" s="3"/>
      <c r="I287" s="12" t="s">
        <v>48</v>
      </c>
      <c r="J287" s="3"/>
      <c r="K287" s="3" t="s">
        <v>49</v>
      </c>
      <c r="L287" s="11">
        <v>42767</v>
      </c>
      <c r="M287" s="3">
        <v>36</v>
      </c>
      <c r="N287" s="3"/>
      <c r="O287" s="10">
        <v>10000</v>
      </c>
      <c r="P287" s="8" t="s">
        <v>103</v>
      </c>
      <c r="Q287" s="9" t="s">
        <v>215</v>
      </c>
    </row>
    <row r="288" spans="1:17" ht="15" hidden="1" x14ac:dyDescent="0.25">
      <c r="A288" s="3" t="s">
        <v>1709</v>
      </c>
      <c r="B288" s="3" t="s">
        <v>24</v>
      </c>
      <c r="C288" s="3" t="s">
        <v>52</v>
      </c>
      <c r="D288" s="3" t="s">
        <v>53</v>
      </c>
      <c r="E288" s="5" t="s">
        <v>54</v>
      </c>
      <c r="F288" s="3" t="s">
        <v>348</v>
      </c>
      <c r="G288" s="5" t="s">
        <v>349</v>
      </c>
      <c r="H288" s="3"/>
      <c r="I288" s="12" t="s">
        <v>48</v>
      </c>
      <c r="J288" s="3"/>
      <c r="K288" s="3" t="s">
        <v>49</v>
      </c>
      <c r="L288" s="11">
        <v>42767</v>
      </c>
      <c r="M288" s="3">
        <v>36</v>
      </c>
      <c r="N288" s="3"/>
      <c r="O288" s="10">
        <v>2500</v>
      </c>
      <c r="P288" s="8" t="s">
        <v>103</v>
      </c>
      <c r="Q288" s="9" t="s">
        <v>187</v>
      </c>
    </row>
    <row r="289" spans="1:17" ht="15" hidden="1" x14ac:dyDescent="0.25">
      <c r="A289" s="3" t="s">
        <v>1710</v>
      </c>
      <c r="B289" s="3" t="s">
        <v>24</v>
      </c>
      <c r="C289" s="3" t="s">
        <v>52</v>
      </c>
      <c r="D289" s="3" t="s">
        <v>53</v>
      </c>
      <c r="E289" s="5" t="s">
        <v>54</v>
      </c>
      <c r="F289" s="3" t="s">
        <v>348</v>
      </c>
      <c r="G289" s="5" t="s">
        <v>349</v>
      </c>
      <c r="H289" s="3"/>
      <c r="I289" s="12" t="s">
        <v>48</v>
      </c>
      <c r="J289" s="3"/>
      <c r="K289" s="3" t="s">
        <v>49</v>
      </c>
      <c r="L289" s="11">
        <v>42767</v>
      </c>
      <c r="M289" s="3">
        <v>36</v>
      </c>
      <c r="N289" s="3"/>
      <c r="O289" s="10">
        <v>10000</v>
      </c>
      <c r="P289" s="8" t="s">
        <v>103</v>
      </c>
      <c r="Q289" s="9" t="s">
        <v>216</v>
      </c>
    </row>
    <row r="290" spans="1:17" ht="15" hidden="1" x14ac:dyDescent="0.25">
      <c r="A290" s="3" t="s">
        <v>1711</v>
      </c>
      <c r="B290" s="3" t="s">
        <v>24</v>
      </c>
      <c r="C290" s="3" t="s">
        <v>52</v>
      </c>
      <c r="D290" s="3" t="s">
        <v>53</v>
      </c>
      <c r="E290" s="5" t="s">
        <v>54</v>
      </c>
      <c r="F290" s="3" t="s">
        <v>348</v>
      </c>
      <c r="G290" s="5" t="s">
        <v>349</v>
      </c>
      <c r="H290" s="3"/>
      <c r="I290" s="12" t="s">
        <v>48</v>
      </c>
      <c r="J290" s="3"/>
      <c r="K290" s="3" t="s">
        <v>49</v>
      </c>
      <c r="L290" s="11">
        <v>42767</v>
      </c>
      <c r="M290" s="3">
        <v>36</v>
      </c>
      <c r="N290" s="3"/>
      <c r="O290" s="10">
        <v>120000</v>
      </c>
      <c r="P290" s="8" t="s">
        <v>103</v>
      </c>
      <c r="Q290" s="9" t="s">
        <v>84</v>
      </c>
    </row>
    <row r="291" spans="1:17" hidden="1" x14ac:dyDescent="0.3">
      <c r="A291" s="3" t="s">
        <v>2391</v>
      </c>
      <c r="B291" s="3" t="s">
        <v>8</v>
      </c>
      <c r="C291" s="3" t="s">
        <v>78</v>
      </c>
      <c r="D291" s="3" t="s">
        <v>330</v>
      </c>
      <c r="E291" s="5" t="s">
        <v>331</v>
      </c>
      <c r="F291" s="3"/>
      <c r="G291" s="5" t="s">
        <v>47</v>
      </c>
      <c r="H291" s="3"/>
      <c r="I291" s="12" t="s">
        <v>48</v>
      </c>
      <c r="J291" s="3"/>
      <c r="K291" s="3" t="s">
        <v>49</v>
      </c>
      <c r="L291" s="11">
        <v>43070</v>
      </c>
      <c r="M291" s="3">
        <v>24</v>
      </c>
      <c r="N291" s="3"/>
      <c r="O291" s="10">
        <v>17848.599999999999</v>
      </c>
      <c r="P291" s="8" t="s">
        <v>59</v>
      </c>
      <c r="Q291" s="9" t="s">
        <v>59</v>
      </c>
    </row>
    <row r="292" spans="1:17" ht="15" hidden="1" x14ac:dyDescent="0.25">
      <c r="A292" s="3" t="s">
        <v>2392</v>
      </c>
      <c r="B292" s="3" t="s">
        <v>4</v>
      </c>
      <c r="C292" s="3" t="s">
        <v>52</v>
      </c>
      <c r="D292" s="3" t="s">
        <v>240</v>
      </c>
      <c r="E292" s="5" t="s">
        <v>241</v>
      </c>
      <c r="F292" s="3" t="s">
        <v>350</v>
      </c>
      <c r="G292" s="5" t="s">
        <v>351</v>
      </c>
      <c r="H292" s="3"/>
      <c r="I292" s="12" t="s">
        <v>48</v>
      </c>
      <c r="J292" s="3"/>
      <c r="K292" s="3" t="s">
        <v>49</v>
      </c>
      <c r="L292" s="11">
        <v>43070</v>
      </c>
      <c r="M292" s="3">
        <v>36</v>
      </c>
      <c r="N292" s="3"/>
      <c r="O292" s="10">
        <v>60512</v>
      </c>
      <c r="P292" s="8" t="s">
        <v>51</v>
      </c>
      <c r="Q292" s="9" t="s">
        <v>51</v>
      </c>
    </row>
    <row r="293" spans="1:17" ht="15" hidden="1" x14ac:dyDescent="0.25">
      <c r="A293" s="3" t="s">
        <v>1712</v>
      </c>
      <c r="B293" s="3" t="s">
        <v>10</v>
      </c>
      <c r="C293" s="3" t="s">
        <v>52</v>
      </c>
      <c r="D293" s="3" t="s">
        <v>53</v>
      </c>
      <c r="E293" s="5" t="s">
        <v>54</v>
      </c>
      <c r="F293" s="3" t="s">
        <v>352</v>
      </c>
      <c r="G293" s="5" t="s">
        <v>353</v>
      </c>
      <c r="H293" s="3"/>
      <c r="I293" s="12" t="s">
        <v>48</v>
      </c>
      <c r="J293" s="3"/>
      <c r="K293" s="3" t="s">
        <v>49</v>
      </c>
      <c r="L293" s="11">
        <v>43435</v>
      </c>
      <c r="M293" s="3">
        <v>24</v>
      </c>
      <c r="N293" s="3"/>
      <c r="O293" s="10">
        <v>20000</v>
      </c>
      <c r="P293" s="8" t="s">
        <v>84</v>
      </c>
      <c r="Q293" s="9" t="s">
        <v>84</v>
      </c>
    </row>
    <row r="294" spans="1:17" ht="15" hidden="1" x14ac:dyDescent="0.25">
      <c r="A294" s="3" t="s">
        <v>2393</v>
      </c>
      <c r="B294" s="3" t="s">
        <v>19</v>
      </c>
      <c r="C294" s="3" t="s">
        <v>52</v>
      </c>
      <c r="D294" s="3" t="s">
        <v>354</v>
      </c>
      <c r="E294" s="5" t="s">
        <v>355</v>
      </c>
      <c r="F294" s="3" t="s">
        <v>356</v>
      </c>
      <c r="G294" s="5" t="s">
        <v>357</v>
      </c>
      <c r="H294" s="3"/>
      <c r="I294" s="12" t="s">
        <v>48</v>
      </c>
      <c r="J294" s="3"/>
      <c r="K294" s="3" t="s">
        <v>49</v>
      </c>
      <c r="L294" s="11" t="s">
        <v>50</v>
      </c>
      <c r="M294" s="3">
        <v>36</v>
      </c>
      <c r="N294" s="3"/>
      <c r="O294" s="10">
        <v>37000</v>
      </c>
      <c r="P294" s="8" t="s">
        <v>51</v>
      </c>
      <c r="Q294" s="9" t="s">
        <v>51</v>
      </c>
    </row>
    <row r="295" spans="1:17" ht="15" hidden="1" x14ac:dyDescent="0.25">
      <c r="A295" s="3" t="s">
        <v>1713</v>
      </c>
      <c r="B295" s="3" t="s">
        <v>19</v>
      </c>
      <c r="C295" s="3" t="s">
        <v>52</v>
      </c>
      <c r="D295" s="3" t="s">
        <v>354</v>
      </c>
      <c r="E295" s="5" t="s">
        <v>355</v>
      </c>
      <c r="F295" s="3" t="s">
        <v>356</v>
      </c>
      <c r="G295" s="5" t="s">
        <v>357</v>
      </c>
      <c r="H295" s="3"/>
      <c r="I295" s="12" t="s">
        <v>48</v>
      </c>
      <c r="J295" s="3"/>
      <c r="K295" s="3" t="s">
        <v>49</v>
      </c>
      <c r="L295" s="11" t="s">
        <v>50</v>
      </c>
      <c r="M295" s="3">
        <v>36</v>
      </c>
      <c r="N295" s="3"/>
      <c r="O295" s="10">
        <v>22500</v>
      </c>
      <c r="P295" s="8" t="s">
        <v>51</v>
      </c>
      <c r="Q295" s="9" t="s">
        <v>84</v>
      </c>
    </row>
    <row r="296" spans="1:17" ht="15" hidden="1" x14ac:dyDescent="0.25">
      <c r="A296" s="3" t="s">
        <v>1714</v>
      </c>
      <c r="B296" s="3" t="s">
        <v>3</v>
      </c>
      <c r="C296" s="3" t="s">
        <v>52</v>
      </c>
      <c r="D296" s="3" t="s">
        <v>53</v>
      </c>
      <c r="E296" s="5" t="s">
        <v>54</v>
      </c>
      <c r="F296" s="3" t="s">
        <v>358</v>
      </c>
      <c r="G296" s="5" t="s">
        <v>359</v>
      </c>
      <c r="H296" s="3"/>
      <c r="I296" s="12" t="s">
        <v>48</v>
      </c>
      <c r="J296" s="3"/>
      <c r="K296" s="3" t="s">
        <v>49</v>
      </c>
      <c r="L296" s="11">
        <v>42917</v>
      </c>
      <c r="M296" s="3">
        <v>36</v>
      </c>
      <c r="N296" s="3"/>
      <c r="O296" s="10">
        <v>26000</v>
      </c>
      <c r="P296" s="8" t="s">
        <v>84</v>
      </c>
      <c r="Q296" s="9" t="s">
        <v>84</v>
      </c>
    </row>
    <row r="297" spans="1:17" ht="15" hidden="1" x14ac:dyDescent="0.25">
      <c r="A297" s="3" t="s">
        <v>2394</v>
      </c>
      <c r="B297" s="3" t="s">
        <v>18</v>
      </c>
      <c r="C297" s="3" t="s">
        <v>52</v>
      </c>
      <c r="D297" s="3" t="s">
        <v>360</v>
      </c>
      <c r="E297" s="5" t="s">
        <v>361</v>
      </c>
      <c r="F297" s="3" t="s">
        <v>362</v>
      </c>
      <c r="G297" s="5" t="s">
        <v>363</v>
      </c>
      <c r="H297" s="3"/>
      <c r="I297" s="12" t="s">
        <v>57</v>
      </c>
      <c r="J297" s="3"/>
      <c r="K297" s="3" t="s">
        <v>58</v>
      </c>
      <c r="L297" s="11">
        <v>43435</v>
      </c>
      <c r="M297" s="3">
        <v>36</v>
      </c>
      <c r="N297" s="3"/>
      <c r="O297" s="10">
        <v>40000</v>
      </c>
      <c r="P297" s="8" t="s">
        <v>246</v>
      </c>
      <c r="Q297" s="9" t="s">
        <v>246</v>
      </c>
    </row>
    <row r="298" spans="1:17" ht="15" hidden="1" x14ac:dyDescent="0.25">
      <c r="A298" s="3" t="s">
        <v>2395</v>
      </c>
      <c r="B298" s="3" t="s">
        <v>3</v>
      </c>
      <c r="C298" s="3" t="s">
        <v>52</v>
      </c>
      <c r="D298" s="3" t="s">
        <v>53</v>
      </c>
      <c r="E298" s="5" t="s">
        <v>54</v>
      </c>
      <c r="F298" s="3" t="s">
        <v>364</v>
      </c>
      <c r="G298" s="5" t="s">
        <v>365</v>
      </c>
      <c r="H298" s="3"/>
      <c r="I298" s="12" t="s">
        <v>57</v>
      </c>
      <c r="J298" s="3"/>
      <c r="K298" s="3" t="s">
        <v>58</v>
      </c>
      <c r="L298" s="11" t="s">
        <v>50</v>
      </c>
      <c r="M298" s="3">
        <v>36</v>
      </c>
      <c r="N298" s="3"/>
      <c r="O298" s="10">
        <v>61660</v>
      </c>
      <c r="P298" s="8" t="s">
        <v>51</v>
      </c>
      <c r="Q298" s="9" t="s">
        <v>51</v>
      </c>
    </row>
    <row r="299" spans="1:17" ht="15" hidden="1" x14ac:dyDescent="0.25">
      <c r="A299" s="3" t="s">
        <v>1715</v>
      </c>
      <c r="B299" s="3" t="s">
        <v>4</v>
      </c>
      <c r="C299" s="3" t="s">
        <v>78</v>
      </c>
      <c r="D299" s="3" t="s">
        <v>366</v>
      </c>
      <c r="E299" s="5" t="s">
        <v>367</v>
      </c>
      <c r="F299" s="3"/>
      <c r="G299" s="5" t="s">
        <v>47</v>
      </c>
      <c r="H299" s="3"/>
      <c r="I299" s="12" t="s">
        <v>48</v>
      </c>
      <c r="J299" s="3"/>
      <c r="K299" s="3" t="s">
        <v>49</v>
      </c>
      <c r="L299" s="11">
        <v>43132</v>
      </c>
      <c r="M299" s="3">
        <v>36</v>
      </c>
      <c r="N299" s="3"/>
      <c r="O299" s="10">
        <v>2500</v>
      </c>
      <c r="P299" s="8" t="s">
        <v>92</v>
      </c>
      <c r="Q299" s="9" t="s">
        <v>92</v>
      </c>
    </row>
    <row r="300" spans="1:17" ht="15" hidden="1" x14ac:dyDescent="0.25">
      <c r="A300" s="3" t="s">
        <v>1716</v>
      </c>
      <c r="B300" s="3" t="s">
        <v>6</v>
      </c>
      <c r="C300" s="3" t="s">
        <v>44</v>
      </c>
      <c r="D300" s="3" t="s">
        <v>82</v>
      </c>
      <c r="E300" s="5" t="s">
        <v>83</v>
      </c>
      <c r="F300" s="3"/>
      <c r="G300" s="5" t="s">
        <v>47</v>
      </c>
      <c r="H300" s="3"/>
      <c r="I300" s="12" t="s">
        <v>48</v>
      </c>
      <c r="J300" s="3"/>
      <c r="K300" s="3" t="s">
        <v>49</v>
      </c>
      <c r="L300" s="11">
        <v>42522</v>
      </c>
      <c r="M300" s="3">
        <v>12</v>
      </c>
      <c r="N300" s="3"/>
      <c r="O300" s="10">
        <v>63000</v>
      </c>
      <c r="P300" s="8" t="s">
        <v>75</v>
      </c>
      <c r="Q300" s="9" t="s">
        <v>75</v>
      </c>
    </row>
    <row r="301" spans="1:17" ht="15" hidden="1" x14ac:dyDescent="0.25">
      <c r="A301" s="3" t="s">
        <v>1717</v>
      </c>
      <c r="B301" s="3" t="s">
        <v>2</v>
      </c>
      <c r="C301" s="3" t="s">
        <v>52</v>
      </c>
      <c r="D301" s="3" t="s">
        <v>53</v>
      </c>
      <c r="E301" s="5" t="s">
        <v>54</v>
      </c>
      <c r="F301" s="3" t="s">
        <v>368</v>
      </c>
      <c r="G301" s="5" t="s">
        <v>369</v>
      </c>
      <c r="H301" s="3"/>
      <c r="I301" s="12" t="s">
        <v>48</v>
      </c>
      <c r="J301" s="3"/>
      <c r="K301" s="3" t="s">
        <v>49</v>
      </c>
      <c r="L301" s="11">
        <v>42795</v>
      </c>
      <c r="M301" s="3">
        <v>60</v>
      </c>
      <c r="N301" s="3"/>
      <c r="O301" s="10">
        <v>60000</v>
      </c>
      <c r="P301" s="8" t="s">
        <v>84</v>
      </c>
      <c r="Q301" s="9" t="s">
        <v>84</v>
      </c>
    </row>
    <row r="302" spans="1:17" ht="15" hidden="1" x14ac:dyDescent="0.25">
      <c r="A302" s="3" t="s">
        <v>1718</v>
      </c>
      <c r="B302" s="3" t="s">
        <v>8</v>
      </c>
      <c r="C302" s="3" t="s">
        <v>52</v>
      </c>
      <c r="D302" s="3" t="s">
        <v>116</v>
      </c>
      <c r="E302" s="5" t="s">
        <v>117</v>
      </c>
      <c r="F302" s="3" t="s">
        <v>370</v>
      </c>
      <c r="G302" s="5" t="s">
        <v>371</v>
      </c>
      <c r="H302" s="3"/>
      <c r="I302" s="12" t="s">
        <v>48</v>
      </c>
      <c r="J302" s="3"/>
      <c r="K302" s="3" t="s">
        <v>49</v>
      </c>
      <c r="L302" s="11" t="s">
        <v>50</v>
      </c>
      <c r="M302" s="3">
        <v>36</v>
      </c>
      <c r="N302" s="3"/>
      <c r="O302" s="10">
        <v>74000</v>
      </c>
      <c r="P302" s="8" t="s">
        <v>75</v>
      </c>
      <c r="Q302" s="7" t="s">
        <v>75</v>
      </c>
    </row>
    <row r="303" spans="1:17" ht="15" hidden="1" x14ac:dyDescent="0.25">
      <c r="A303" s="3" t="s">
        <v>2396</v>
      </c>
      <c r="B303" s="3" t="s">
        <v>2</v>
      </c>
      <c r="C303" s="3" t="s">
        <v>52</v>
      </c>
      <c r="D303" s="3" t="s">
        <v>53</v>
      </c>
      <c r="E303" s="5" t="s">
        <v>54</v>
      </c>
      <c r="F303" s="3" t="s">
        <v>372</v>
      </c>
      <c r="G303" s="5" t="s">
        <v>373</v>
      </c>
      <c r="H303" s="3"/>
      <c r="I303" s="12" t="s">
        <v>48</v>
      </c>
      <c r="J303" s="3"/>
      <c r="K303" s="3" t="s">
        <v>49</v>
      </c>
      <c r="L303" s="11">
        <v>42705</v>
      </c>
      <c r="M303" s="3">
        <v>12</v>
      </c>
      <c r="N303" s="3"/>
      <c r="O303" s="10">
        <v>284951.17</v>
      </c>
      <c r="P303" s="8" t="s">
        <v>51</v>
      </c>
      <c r="Q303" s="9" t="s">
        <v>51</v>
      </c>
    </row>
    <row r="304" spans="1:17" ht="15" hidden="1" x14ac:dyDescent="0.25">
      <c r="A304" s="3" t="s">
        <v>1719</v>
      </c>
      <c r="B304" s="3" t="s">
        <v>2</v>
      </c>
      <c r="C304" s="3" t="s">
        <v>52</v>
      </c>
      <c r="D304" s="3" t="s">
        <v>53</v>
      </c>
      <c r="E304" s="5" t="s">
        <v>54</v>
      </c>
      <c r="F304" s="3" t="s">
        <v>370</v>
      </c>
      <c r="G304" s="5" t="s">
        <v>371</v>
      </c>
      <c r="H304" s="3"/>
      <c r="I304" s="12" t="s">
        <v>48</v>
      </c>
      <c r="J304" s="3"/>
      <c r="K304" s="3" t="s">
        <v>49</v>
      </c>
      <c r="L304" s="11" t="s">
        <v>50</v>
      </c>
      <c r="M304" s="3">
        <v>36</v>
      </c>
      <c r="N304" s="3"/>
      <c r="O304" s="10">
        <v>30000</v>
      </c>
      <c r="P304" s="8" t="s">
        <v>84</v>
      </c>
      <c r="Q304" s="9" t="s">
        <v>84</v>
      </c>
    </row>
    <row r="305" spans="1:17" ht="15" hidden="1" x14ac:dyDescent="0.25">
      <c r="A305" s="3" t="s">
        <v>1720</v>
      </c>
      <c r="B305" s="3" t="s">
        <v>3</v>
      </c>
      <c r="C305" s="3" t="s">
        <v>52</v>
      </c>
      <c r="D305" s="3" t="s">
        <v>71</v>
      </c>
      <c r="E305" s="5" t="s">
        <v>72</v>
      </c>
      <c r="F305" s="3" t="s">
        <v>165</v>
      </c>
      <c r="G305" s="5" t="s">
        <v>166</v>
      </c>
      <c r="H305" s="3"/>
      <c r="I305" s="12" t="s">
        <v>48</v>
      </c>
      <c r="J305" s="3"/>
      <c r="K305" s="3" t="s">
        <v>49</v>
      </c>
      <c r="L305" s="11" t="s">
        <v>50</v>
      </c>
      <c r="M305" s="3">
        <v>12</v>
      </c>
      <c r="N305" s="3"/>
      <c r="O305" s="10">
        <v>304000</v>
      </c>
      <c r="P305" s="8" t="s">
        <v>75</v>
      </c>
      <c r="Q305" s="9" t="s">
        <v>75</v>
      </c>
    </row>
    <row r="306" spans="1:17" ht="15" hidden="1" x14ac:dyDescent="0.25">
      <c r="A306" s="3" t="s">
        <v>2397</v>
      </c>
      <c r="B306" s="3" t="s">
        <v>8</v>
      </c>
      <c r="C306" s="3" t="s">
        <v>52</v>
      </c>
      <c r="D306" s="3" t="s">
        <v>169</v>
      </c>
      <c r="E306" s="5" t="s">
        <v>170</v>
      </c>
      <c r="F306" s="3" t="s">
        <v>374</v>
      </c>
      <c r="G306" s="5" t="s">
        <v>375</v>
      </c>
      <c r="H306" s="3"/>
      <c r="I306" s="12" t="s">
        <v>48</v>
      </c>
      <c r="J306" s="3"/>
      <c r="K306" s="3" t="s">
        <v>49</v>
      </c>
      <c r="L306" s="11" t="s">
        <v>50</v>
      </c>
      <c r="M306" s="3">
        <v>12</v>
      </c>
      <c r="N306" s="3"/>
      <c r="O306" s="10">
        <v>100000</v>
      </c>
      <c r="P306" s="8" t="s">
        <v>81</v>
      </c>
      <c r="Q306" s="9" t="s">
        <v>81</v>
      </c>
    </row>
    <row r="307" spans="1:17" ht="15" hidden="1" x14ac:dyDescent="0.25">
      <c r="A307" s="3" t="s">
        <v>2398</v>
      </c>
      <c r="B307" s="3" t="s">
        <v>24</v>
      </c>
      <c r="C307" s="3" t="s">
        <v>78</v>
      </c>
      <c r="D307" s="3" t="s">
        <v>376</v>
      </c>
      <c r="E307" s="5" t="s">
        <v>377</v>
      </c>
      <c r="F307" s="3"/>
      <c r="G307" s="5" t="s">
        <v>47</v>
      </c>
      <c r="H307" s="3"/>
      <c r="I307" s="12" t="s">
        <v>48</v>
      </c>
      <c r="J307" s="3"/>
      <c r="K307" s="3" t="s">
        <v>49</v>
      </c>
      <c r="L307" s="11" t="s">
        <v>50</v>
      </c>
      <c r="M307" s="3">
        <v>36</v>
      </c>
      <c r="N307" s="3"/>
      <c r="O307" s="10">
        <v>30000</v>
      </c>
      <c r="P307" s="8" t="s">
        <v>113</v>
      </c>
      <c r="Q307" s="9" t="s">
        <v>213</v>
      </c>
    </row>
    <row r="308" spans="1:17" ht="15" hidden="1" x14ac:dyDescent="0.25">
      <c r="A308" s="3" t="s">
        <v>2399</v>
      </c>
      <c r="B308" s="3" t="s">
        <v>24</v>
      </c>
      <c r="C308" s="3" t="s">
        <v>78</v>
      </c>
      <c r="D308" s="3" t="s">
        <v>376</v>
      </c>
      <c r="E308" s="5" t="s">
        <v>377</v>
      </c>
      <c r="F308" s="3"/>
      <c r="G308" s="5" t="s">
        <v>47</v>
      </c>
      <c r="H308" s="3"/>
      <c r="I308" s="12" t="s">
        <v>48</v>
      </c>
      <c r="J308" s="3"/>
      <c r="K308" s="3" t="s">
        <v>49</v>
      </c>
      <c r="L308" s="11" t="s">
        <v>50</v>
      </c>
      <c r="M308" s="3">
        <v>36</v>
      </c>
      <c r="N308" s="3"/>
      <c r="O308" s="10">
        <v>60000</v>
      </c>
      <c r="P308" s="8" t="s">
        <v>113</v>
      </c>
      <c r="Q308" s="9" t="s">
        <v>113</v>
      </c>
    </row>
    <row r="309" spans="1:17" ht="15" hidden="1" x14ac:dyDescent="0.25">
      <c r="A309" s="3" t="s">
        <v>2400</v>
      </c>
      <c r="B309" s="3" t="s">
        <v>9</v>
      </c>
      <c r="C309" s="3" t="s">
        <v>378</v>
      </c>
      <c r="D309" s="3" t="s">
        <v>376</v>
      </c>
      <c r="E309" s="5" t="s">
        <v>377</v>
      </c>
      <c r="F309" s="3"/>
      <c r="G309" s="5" t="s">
        <v>47</v>
      </c>
      <c r="H309" s="3"/>
      <c r="I309" s="12" t="s">
        <v>48</v>
      </c>
      <c r="J309" s="3"/>
      <c r="K309" s="3" t="s">
        <v>49</v>
      </c>
      <c r="L309" s="11">
        <v>43313</v>
      </c>
      <c r="M309" s="3">
        <v>84</v>
      </c>
      <c r="N309" s="3"/>
      <c r="O309" s="10">
        <v>104100</v>
      </c>
      <c r="P309" s="8" t="s">
        <v>246</v>
      </c>
      <c r="Q309" s="9" t="s">
        <v>246</v>
      </c>
    </row>
    <row r="310" spans="1:17" ht="15" hidden="1" x14ac:dyDescent="0.25">
      <c r="A310" s="3" t="s">
        <v>2401</v>
      </c>
      <c r="B310" s="3" t="s">
        <v>5</v>
      </c>
      <c r="C310" s="3" t="s">
        <v>78</v>
      </c>
      <c r="D310" s="3" t="s">
        <v>379</v>
      </c>
      <c r="E310" s="5" t="s">
        <v>380</v>
      </c>
      <c r="F310" s="3"/>
      <c r="G310" s="5" t="s">
        <v>47</v>
      </c>
      <c r="H310" s="3"/>
      <c r="I310" s="12" t="s">
        <v>48</v>
      </c>
      <c r="J310" s="3"/>
      <c r="K310" s="3" t="s">
        <v>49</v>
      </c>
      <c r="L310" s="11">
        <v>42705</v>
      </c>
      <c r="M310" s="3">
        <v>60</v>
      </c>
      <c r="N310" s="3"/>
      <c r="O310" s="10">
        <v>145000</v>
      </c>
      <c r="P310" s="8" t="s">
        <v>246</v>
      </c>
      <c r="Q310" s="9" t="s">
        <v>246</v>
      </c>
    </row>
    <row r="311" spans="1:17" ht="15" hidden="1" x14ac:dyDescent="0.25">
      <c r="A311" s="3" t="s">
        <v>2402</v>
      </c>
      <c r="B311" s="3" t="s">
        <v>2</v>
      </c>
      <c r="C311" s="3" t="s">
        <v>378</v>
      </c>
      <c r="D311" s="3" t="s">
        <v>82</v>
      </c>
      <c r="E311" s="5" t="s">
        <v>83</v>
      </c>
      <c r="F311" s="3"/>
      <c r="G311" s="5" t="s">
        <v>47</v>
      </c>
      <c r="H311" s="3"/>
      <c r="I311" s="12" t="s">
        <v>48</v>
      </c>
      <c r="J311" s="3"/>
      <c r="K311" s="3" t="s">
        <v>49</v>
      </c>
      <c r="L311" s="11">
        <v>42675</v>
      </c>
      <c r="M311" s="3">
        <v>24</v>
      </c>
      <c r="N311" s="3"/>
      <c r="O311" s="10">
        <v>64000</v>
      </c>
      <c r="P311" s="8" t="s">
        <v>246</v>
      </c>
      <c r="Q311" s="9" t="s">
        <v>246</v>
      </c>
    </row>
    <row r="312" spans="1:17" ht="15" hidden="1" x14ac:dyDescent="0.25">
      <c r="A312" s="3" t="s">
        <v>2403</v>
      </c>
      <c r="B312" s="3" t="s">
        <v>1</v>
      </c>
      <c r="C312" s="3" t="s">
        <v>78</v>
      </c>
      <c r="D312" s="3" t="s">
        <v>376</v>
      </c>
      <c r="E312" s="5" t="s">
        <v>377</v>
      </c>
      <c r="F312" s="3"/>
      <c r="G312" s="5" t="s">
        <v>47</v>
      </c>
      <c r="H312" s="3"/>
      <c r="I312" s="12" t="s">
        <v>48</v>
      </c>
      <c r="J312" s="3"/>
      <c r="K312" s="3" t="s">
        <v>49</v>
      </c>
      <c r="L312" s="11">
        <v>42705</v>
      </c>
      <c r="M312" s="3">
        <v>96</v>
      </c>
      <c r="N312" s="3"/>
      <c r="O312" s="10">
        <v>6000</v>
      </c>
      <c r="P312" s="8" t="s">
        <v>103</v>
      </c>
      <c r="Q312" s="9" t="s">
        <v>103</v>
      </c>
    </row>
    <row r="313" spans="1:17" ht="15" hidden="1" x14ac:dyDescent="0.25">
      <c r="A313" s="3" t="s">
        <v>2404</v>
      </c>
      <c r="B313" s="3" t="s">
        <v>23</v>
      </c>
      <c r="C313" s="3" t="s">
        <v>78</v>
      </c>
      <c r="D313" s="3" t="s">
        <v>381</v>
      </c>
      <c r="E313" s="5" t="s">
        <v>382</v>
      </c>
      <c r="F313" s="3"/>
      <c r="G313" s="5" t="s">
        <v>47</v>
      </c>
      <c r="H313" s="3"/>
      <c r="I313" s="12" t="s">
        <v>48</v>
      </c>
      <c r="J313" s="3"/>
      <c r="K313" s="3" t="s">
        <v>49</v>
      </c>
      <c r="L313" s="11">
        <v>42614</v>
      </c>
      <c r="M313" s="3">
        <v>36</v>
      </c>
      <c r="N313" s="3"/>
      <c r="O313" s="10">
        <v>100001</v>
      </c>
      <c r="P313" s="8" t="s">
        <v>75</v>
      </c>
      <c r="Q313" s="9" t="s">
        <v>51</v>
      </c>
    </row>
    <row r="314" spans="1:17" ht="15" hidden="1" x14ac:dyDescent="0.25">
      <c r="A314" s="3" t="s">
        <v>2405</v>
      </c>
      <c r="B314" s="3" t="s">
        <v>23</v>
      </c>
      <c r="C314" s="3" t="s">
        <v>78</v>
      </c>
      <c r="D314" s="3" t="s">
        <v>381</v>
      </c>
      <c r="E314" s="5" t="s">
        <v>382</v>
      </c>
      <c r="F314" s="3"/>
      <c r="G314" s="5" t="s">
        <v>47</v>
      </c>
      <c r="H314" s="3"/>
      <c r="I314" s="12" t="s">
        <v>48</v>
      </c>
      <c r="J314" s="3"/>
      <c r="K314" s="3" t="s">
        <v>49</v>
      </c>
      <c r="L314" s="11">
        <v>42614</v>
      </c>
      <c r="M314" s="3">
        <v>36</v>
      </c>
      <c r="N314" s="3"/>
      <c r="O314" s="10">
        <v>10000</v>
      </c>
      <c r="P314" s="8" t="s">
        <v>75</v>
      </c>
      <c r="Q314" s="9" t="s">
        <v>246</v>
      </c>
    </row>
    <row r="315" spans="1:17" ht="15" hidden="1" x14ac:dyDescent="0.25">
      <c r="A315" s="3" t="s">
        <v>2406</v>
      </c>
      <c r="B315" s="3" t="s">
        <v>23</v>
      </c>
      <c r="C315" s="3" t="s">
        <v>78</v>
      </c>
      <c r="D315" s="3" t="s">
        <v>381</v>
      </c>
      <c r="E315" s="5" t="s">
        <v>382</v>
      </c>
      <c r="F315" s="3"/>
      <c r="G315" s="5" t="s">
        <v>47</v>
      </c>
      <c r="H315" s="3"/>
      <c r="I315" s="12" t="s">
        <v>48</v>
      </c>
      <c r="J315" s="3"/>
      <c r="K315" s="3" t="s">
        <v>49</v>
      </c>
      <c r="L315" s="11">
        <v>42614</v>
      </c>
      <c r="M315" s="3">
        <v>36</v>
      </c>
      <c r="N315" s="3"/>
      <c r="O315" s="10">
        <v>10000</v>
      </c>
      <c r="P315" s="8" t="s">
        <v>75</v>
      </c>
      <c r="Q315" s="9" t="s">
        <v>213</v>
      </c>
    </row>
    <row r="316" spans="1:17" hidden="1" x14ac:dyDescent="0.3">
      <c r="A316" s="3" t="s">
        <v>2407</v>
      </c>
      <c r="B316" s="3" t="s">
        <v>23</v>
      </c>
      <c r="C316" s="3" t="s">
        <v>78</v>
      </c>
      <c r="D316" s="3" t="s">
        <v>381</v>
      </c>
      <c r="E316" s="5" t="s">
        <v>382</v>
      </c>
      <c r="F316" s="3"/>
      <c r="G316" s="5" t="s">
        <v>47</v>
      </c>
      <c r="H316" s="3"/>
      <c r="I316" s="12" t="s">
        <v>48</v>
      </c>
      <c r="J316" s="3"/>
      <c r="K316" s="3" t="s">
        <v>49</v>
      </c>
      <c r="L316" s="11">
        <v>42614</v>
      </c>
      <c r="M316" s="3">
        <v>36</v>
      </c>
      <c r="N316" s="3"/>
      <c r="O316" s="10">
        <v>10000</v>
      </c>
      <c r="P316" s="8" t="s">
        <v>75</v>
      </c>
      <c r="Q316" s="9" t="s">
        <v>59</v>
      </c>
    </row>
    <row r="317" spans="1:17" ht="15" hidden="1" x14ac:dyDescent="0.25">
      <c r="A317" s="3" t="s">
        <v>2408</v>
      </c>
      <c r="B317" s="3" t="s">
        <v>23</v>
      </c>
      <c r="C317" s="3" t="s">
        <v>78</v>
      </c>
      <c r="D317" s="3" t="s">
        <v>381</v>
      </c>
      <c r="E317" s="5" t="s">
        <v>382</v>
      </c>
      <c r="F317" s="3"/>
      <c r="G317" s="5" t="s">
        <v>47</v>
      </c>
      <c r="H317" s="3"/>
      <c r="I317" s="12" t="s">
        <v>48</v>
      </c>
      <c r="J317" s="3"/>
      <c r="K317" s="3" t="s">
        <v>49</v>
      </c>
      <c r="L317" s="11">
        <v>42614</v>
      </c>
      <c r="M317" s="3">
        <v>36</v>
      </c>
      <c r="N317" s="3"/>
      <c r="O317" s="10">
        <v>10000</v>
      </c>
      <c r="P317" s="8" t="s">
        <v>75</v>
      </c>
      <c r="Q317" s="9" t="s">
        <v>113</v>
      </c>
    </row>
    <row r="318" spans="1:17" ht="15" hidden="1" x14ac:dyDescent="0.25">
      <c r="A318" s="3" t="s">
        <v>2409</v>
      </c>
      <c r="B318" s="3" t="s">
        <v>23</v>
      </c>
      <c r="C318" s="3" t="s">
        <v>78</v>
      </c>
      <c r="D318" s="3" t="s">
        <v>381</v>
      </c>
      <c r="E318" s="5" t="s">
        <v>382</v>
      </c>
      <c r="F318" s="3"/>
      <c r="G318" s="5" t="s">
        <v>47</v>
      </c>
      <c r="H318" s="3"/>
      <c r="I318" s="12" t="s">
        <v>48</v>
      </c>
      <c r="J318" s="3"/>
      <c r="K318" s="3" t="s">
        <v>49</v>
      </c>
      <c r="L318" s="11">
        <v>42614</v>
      </c>
      <c r="M318" s="3">
        <v>36</v>
      </c>
      <c r="N318" s="3"/>
      <c r="O318" s="10">
        <v>84000</v>
      </c>
      <c r="P318" s="8" t="s">
        <v>75</v>
      </c>
      <c r="Q318" s="9" t="s">
        <v>81</v>
      </c>
    </row>
    <row r="319" spans="1:17" ht="15" hidden="1" x14ac:dyDescent="0.25">
      <c r="A319" s="3" t="s">
        <v>2410</v>
      </c>
      <c r="B319" s="3" t="s">
        <v>23</v>
      </c>
      <c r="C319" s="3" t="s">
        <v>78</v>
      </c>
      <c r="D319" s="3" t="s">
        <v>381</v>
      </c>
      <c r="E319" s="5" t="s">
        <v>382</v>
      </c>
      <c r="F319" s="3"/>
      <c r="G319" s="5" t="s">
        <v>47</v>
      </c>
      <c r="H319" s="3"/>
      <c r="I319" s="12" t="s">
        <v>48</v>
      </c>
      <c r="J319" s="3"/>
      <c r="K319" s="3" t="s">
        <v>49</v>
      </c>
      <c r="L319" s="11">
        <v>42614</v>
      </c>
      <c r="M319" s="3">
        <v>36</v>
      </c>
      <c r="N319" s="3"/>
      <c r="O319" s="10">
        <v>10000</v>
      </c>
      <c r="P319" s="8" t="s">
        <v>75</v>
      </c>
      <c r="Q319" s="9" t="s">
        <v>214</v>
      </c>
    </row>
    <row r="320" spans="1:17" ht="15" hidden="1" x14ac:dyDescent="0.25">
      <c r="A320" s="3" t="s">
        <v>1721</v>
      </c>
      <c r="B320" s="3" t="s">
        <v>23</v>
      </c>
      <c r="C320" s="3" t="s">
        <v>78</v>
      </c>
      <c r="D320" s="3" t="s">
        <v>381</v>
      </c>
      <c r="E320" s="5" t="s">
        <v>382</v>
      </c>
      <c r="F320" s="3"/>
      <c r="G320" s="5" t="s">
        <v>47</v>
      </c>
      <c r="H320" s="3"/>
      <c r="I320" s="12" t="s">
        <v>48</v>
      </c>
      <c r="J320" s="3"/>
      <c r="K320" s="3" t="s">
        <v>49</v>
      </c>
      <c r="L320" s="11">
        <v>42614</v>
      </c>
      <c r="M320" s="3">
        <v>36</v>
      </c>
      <c r="N320" s="3"/>
      <c r="O320" s="10">
        <v>165360</v>
      </c>
      <c r="P320" s="8" t="s">
        <v>75</v>
      </c>
      <c r="Q320" s="9" t="s">
        <v>75</v>
      </c>
    </row>
    <row r="321" spans="1:17" ht="15" hidden="1" x14ac:dyDescent="0.25">
      <c r="A321" s="3" t="s">
        <v>1722</v>
      </c>
      <c r="B321" s="3" t="s">
        <v>23</v>
      </c>
      <c r="C321" s="3" t="s">
        <v>78</v>
      </c>
      <c r="D321" s="3" t="s">
        <v>381</v>
      </c>
      <c r="E321" s="5" t="s">
        <v>382</v>
      </c>
      <c r="F321" s="3"/>
      <c r="G321" s="5" t="s">
        <v>47</v>
      </c>
      <c r="H321" s="3"/>
      <c r="I321" s="12" t="s">
        <v>48</v>
      </c>
      <c r="J321" s="3"/>
      <c r="K321" s="3" t="s">
        <v>49</v>
      </c>
      <c r="L321" s="11">
        <v>42614</v>
      </c>
      <c r="M321" s="3">
        <v>36</v>
      </c>
      <c r="N321" s="3"/>
      <c r="O321" s="10">
        <v>10000</v>
      </c>
      <c r="P321" s="8" t="s">
        <v>75</v>
      </c>
      <c r="Q321" s="9" t="s">
        <v>187</v>
      </c>
    </row>
    <row r="322" spans="1:17" ht="15" hidden="1" x14ac:dyDescent="0.25">
      <c r="A322" s="3" t="s">
        <v>1723</v>
      </c>
      <c r="B322" s="3" t="s">
        <v>23</v>
      </c>
      <c r="C322" s="3" t="s">
        <v>78</v>
      </c>
      <c r="D322" s="3" t="s">
        <v>381</v>
      </c>
      <c r="E322" s="5" t="s">
        <v>382</v>
      </c>
      <c r="F322" s="3"/>
      <c r="G322" s="5" t="s">
        <v>47</v>
      </c>
      <c r="H322" s="3"/>
      <c r="I322" s="12" t="s">
        <v>48</v>
      </c>
      <c r="J322" s="3"/>
      <c r="K322" s="3" t="s">
        <v>49</v>
      </c>
      <c r="L322" s="11">
        <v>42614</v>
      </c>
      <c r="M322" s="3">
        <v>36</v>
      </c>
      <c r="N322" s="3"/>
      <c r="O322" s="10">
        <v>10000</v>
      </c>
      <c r="P322" s="8" t="s">
        <v>75</v>
      </c>
      <c r="Q322" s="9" t="s">
        <v>216</v>
      </c>
    </row>
    <row r="323" spans="1:17" ht="15" hidden="1" x14ac:dyDescent="0.25">
      <c r="A323" s="3" t="s">
        <v>1724</v>
      </c>
      <c r="B323" s="3" t="s">
        <v>23</v>
      </c>
      <c r="C323" s="3" t="s">
        <v>78</v>
      </c>
      <c r="D323" s="3" t="s">
        <v>381</v>
      </c>
      <c r="E323" s="5" t="s">
        <v>382</v>
      </c>
      <c r="F323" s="3"/>
      <c r="G323" s="5" t="s">
        <v>47</v>
      </c>
      <c r="H323" s="3"/>
      <c r="I323" s="12" t="s">
        <v>48</v>
      </c>
      <c r="J323" s="3"/>
      <c r="K323" s="3" t="s">
        <v>49</v>
      </c>
      <c r="L323" s="11">
        <v>42614</v>
      </c>
      <c r="M323" s="3">
        <v>36</v>
      </c>
      <c r="N323" s="3"/>
      <c r="O323" s="10">
        <v>10000</v>
      </c>
      <c r="P323" s="8" t="s">
        <v>75</v>
      </c>
      <c r="Q323" s="9" t="s">
        <v>84</v>
      </c>
    </row>
    <row r="324" spans="1:17" ht="15" hidden="1" x14ac:dyDescent="0.25">
      <c r="A324" s="3" t="s">
        <v>2411</v>
      </c>
      <c r="B324" s="3" t="s">
        <v>5</v>
      </c>
      <c r="C324" s="3" t="s">
        <v>378</v>
      </c>
      <c r="D324" s="3" t="s">
        <v>376</v>
      </c>
      <c r="E324" s="5" t="s">
        <v>377</v>
      </c>
      <c r="F324" s="3"/>
      <c r="G324" s="5" t="s">
        <v>47</v>
      </c>
      <c r="H324" s="3"/>
      <c r="I324" s="12" t="s">
        <v>48</v>
      </c>
      <c r="J324" s="3"/>
      <c r="K324" s="3" t="s">
        <v>49</v>
      </c>
      <c r="L324" s="11">
        <v>42705</v>
      </c>
      <c r="M324" s="3">
        <v>96</v>
      </c>
      <c r="N324" s="3"/>
      <c r="O324" s="10">
        <v>120000</v>
      </c>
      <c r="P324" s="8" t="s">
        <v>246</v>
      </c>
      <c r="Q324" s="9" t="s">
        <v>246</v>
      </c>
    </row>
    <row r="325" spans="1:17" ht="15" hidden="1" x14ac:dyDescent="0.25">
      <c r="A325" s="3" t="s">
        <v>2412</v>
      </c>
      <c r="B325" s="3" t="s">
        <v>3</v>
      </c>
      <c r="C325" s="3" t="s">
        <v>78</v>
      </c>
      <c r="D325" s="3" t="s">
        <v>383</v>
      </c>
      <c r="E325" s="5" t="s">
        <v>384</v>
      </c>
      <c r="F325" s="3"/>
      <c r="G325" s="5" t="s">
        <v>47</v>
      </c>
      <c r="H325" s="3"/>
      <c r="I325" s="12" t="s">
        <v>48</v>
      </c>
      <c r="J325" s="3"/>
      <c r="K325" s="3" t="s">
        <v>49</v>
      </c>
      <c r="L325" s="11">
        <v>43070</v>
      </c>
      <c r="M325" s="3">
        <v>36</v>
      </c>
      <c r="N325" s="3"/>
      <c r="O325" s="10">
        <v>32000</v>
      </c>
      <c r="P325" s="8" t="s">
        <v>103</v>
      </c>
      <c r="Q325" s="9" t="s">
        <v>103</v>
      </c>
    </row>
    <row r="326" spans="1:17" ht="15" hidden="1" x14ac:dyDescent="0.25">
      <c r="A326" s="3" t="s">
        <v>2413</v>
      </c>
      <c r="B326" s="3" t="s">
        <v>8</v>
      </c>
      <c r="C326" s="3" t="s">
        <v>78</v>
      </c>
      <c r="D326" s="3" t="s">
        <v>385</v>
      </c>
      <c r="E326" s="5" t="s">
        <v>47</v>
      </c>
      <c r="F326" s="3"/>
      <c r="G326" s="5" t="s">
        <v>47</v>
      </c>
      <c r="H326" s="3"/>
      <c r="I326" s="12" t="s">
        <v>48</v>
      </c>
      <c r="J326" s="3"/>
      <c r="K326" s="3" t="s">
        <v>49</v>
      </c>
      <c r="L326" s="11">
        <v>43070</v>
      </c>
      <c r="M326" s="3">
        <v>36</v>
      </c>
      <c r="N326" s="3"/>
      <c r="O326" s="10">
        <v>264639.82</v>
      </c>
      <c r="P326" s="8" t="s">
        <v>51</v>
      </c>
      <c r="Q326" s="9" t="s">
        <v>51</v>
      </c>
    </row>
    <row r="327" spans="1:17" ht="15" hidden="1" x14ac:dyDescent="0.25">
      <c r="A327" s="3" t="s">
        <v>1725</v>
      </c>
      <c r="B327" s="3" t="s">
        <v>7</v>
      </c>
      <c r="C327" s="3" t="s">
        <v>78</v>
      </c>
      <c r="D327" s="3" t="s">
        <v>208</v>
      </c>
      <c r="E327" s="5" t="s">
        <v>209</v>
      </c>
      <c r="F327" s="3"/>
      <c r="G327" s="5" t="s">
        <v>47</v>
      </c>
      <c r="H327" s="3"/>
      <c r="I327" s="12" t="s">
        <v>57</v>
      </c>
      <c r="J327" s="3"/>
      <c r="K327" s="3" t="s">
        <v>100</v>
      </c>
      <c r="L327" s="11">
        <v>42856</v>
      </c>
      <c r="M327" s="3">
        <v>24</v>
      </c>
      <c r="N327" s="3"/>
      <c r="O327" s="10">
        <v>90000</v>
      </c>
      <c r="P327" s="8" t="s">
        <v>75</v>
      </c>
      <c r="Q327" s="7" t="s">
        <v>75</v>
      </c>
    </row>
    <row r="328" spans="1:17" ht="15" hidden="1" x14ac:dyDescent="0.25">
      <c r="A328" s="3" t="s">
        <v>2414</v>
      </c>
      <c r="B328" s="3" t="s">
        <v>7</v>
      </c>
      <c r="C328" s="3" t="s">
        <v>78</v>
      </c>
      <c r="D328" s="3" t="s">
        <v>386</v>
      </c>
      <c r="E328" s="5" t="s">
        <v>387</v>
      </c>
      <c r="F328" s="3"/>
      <c r="G328" s="5" t="s">
        <v>47</v>
      </c>
      <c r="H328" s="3"/>
      <c r="I328" s="12" t="s">
        <v>48</v>
      </c>
      <c r="J328" s="3"/>
      <c r="K328" s="3" t="s">
        <v>49</v>
      </c>
      <c r="L328" s="11">
        <v>42856</v>
      </c>
      <c r="M328" s="3">
        <v>36</v>
      </c>
      <c r="N328" s="3"/>
      <c r="O328" s="10">
        <v>79000</v>
      </c>
      <c r="P328" s="8" t="s">
        <v>103</v>
      </c>
      <c r="Q328" s="9" t="s">
        <v>103</v>
      </c>
    </row>
    <row r="329" spans="1:17" ht="15" hidden="1" x14ac:dyDescent="0.25">
      <c r="A329" s="3" t="s">
        <v>1726</v>
      </c>
      <c r="B329" s="3" t="s">
        <v>7</v>
      </c>
      <c r="C329" s="3" t="s">
        <v>78</v>
      </c>
      <c r="D329" s="3" t="s">
        <v>388</v>
      </c>
      <c r="E329" s="5" t="s">
        <v>389</v>
      </c>
      <c r="F329" s="3"/>
      <c r="G329" s="5" t="s">
        <v>47</v>
      </c>
      <c r="H329" s="3"/>
      <c r="I329" s="12" t="s">
        <v>48</v>
      </c>
      <c r="J329" s="3"/>
      <c r="K329" s="3" t="s">
        <v>49</v>
      </c>
      <c r="L329" s="11" t="s">
        <v>50</v>
      </c>
      <c r="M329" s="3">
        <v>48</v>
      </c>
      <c r="N329" s="3"/>
      <c r="O329" s="10">
        <v>100000</v>
      </c>
      <c r="P329" s="8" t="s">
        <v>92</v>
      </c>
      <c r="Q329" s="9" t="s">
        <v>92</v>
      </c>
    </row>
    <row r="330" spans="1:17" ht="15" hidden="1" x14ac:dyDescent="0.25">
      <c r="A330" s="3" t="s">
        <v>2415</v>
      </c>
      <c r="B330" s="3" t="s">
        <v>2</v>
      </c>
      <c r="C330" s="3" t="s">
        <v>78</v>
      </c>
      <c r="D330" s="3" t="s">
        <v>85</v>
      </c>
      <c r="E330" s="5" t="s">
        <v>86</v>
      </c>
      <c r="F330" s="3"/>
      <c r="G330" s="5" t="s">
        <v>47</v>
      </c>
      <c r="H330" s="3"/>
      <c r="I330" s="12" t="s">
        <v>48</v>
      </c>
      <c r="J330" s="3"/>
      <c r="K330" s="3" t="s">
        <v>49</v>
      </c>
      <c r="L330" s="11">
        <v>42705</v>
      </c>
      <c r="M330" s="3">
        <v>12</v>
      </c>
      <c r="N330" s="3"/>
      <c r="O330" s="10">
        <v>3815</v>
      </c>
      <c r="P330" s="8" t="s">
        <v>81</v>
      </c>
      <c r="Q330" s="9" t="s">
        <v>81</v>
      </c>
    </row>
    <row r="331" spans="1:17" hidden="1" x14ac:dyDescent="0.3">
      <c r="A331" s="3" t="s">
        <v>2416</v>
      </c>
      <c r="B331" s="3" t="s">
        <v>24</v>
      </c>
      <c r="C331" s="3" t="s">
        <v>52</v>
      </c>
      <c r="D331" s="3" t="s">
        <v>390</v>
      </c>
      <c r="E331" s="5" t="s">
        <v>391</v>
      </c>
      <c r="F331" s="3" t="s">
        <v>392</v>
      </c>
      <c r="G331" s="5" t="s">
        <v>393</v>
      </c>
      <c r="H331" s="3"/>
      <c r="I331" s="12" t="s">
        <v>48</v>
      </c>
      <c r="J331" s="3"/>
      <c r="K331" s="3" t="s">
        <v>49</v>
      </c>
      <c r="L331" s="11" t="s">
        <v>50</v>
      </c>
      <c r="M331" s="3">
        <v>24</v>
      </c>
      <c r="N331" s="3"/>
      <c r="O331" s="10">
        <v>41000</v>
      </c>
      <c r="P331" s="8" t="s">
        <v>75</v>
      </c>
      <c r="Q331" s="9" t="s">
        <v>59</v>
      </c>
    </row>
    <row r="332" spans="1:17" ht="15" hidden="1" x14ac:dyDescent="0.25">
      <c r="A332" s="3" t="s">
        <v>1727</v>
      </c>
      <c r="B332" s="3" t="s">
        <v>24</v>
      </c>
      <c r="C332" s="3" t="s">
        <v>52</v>
      </c>
      <c r="D332" s="3" t="s">
        <v>390</v>
      </c>
      <c r="E332" s="5" t="s">
        <v>391</v>
      </c>
      <c r="F332" s="3" t="s">
        <v>392</v>
      </c>
      <c r="G332" s="5" t="s">
        <v>393</v>
      </c>
      <c r="H332" s="3"/>
      <c r="I332" s="12" t="s">
        <v>48</v>
      </c>
      <c r="J332" s="3"/>
      <c r="K332" s="3" t="s">
        <v>49</v>
      </c>
      <c r="L332" s="11" t="s">
        <v>50</v>
      </c>
      <c r="M332" s="3">
        <v>24</v>
      </c>
      <c r="N332" s="3"/>
      <c r="O332" s="10">
        <v>17000</v>
      </c>
      <c r="P332" s="8" t="s">
        <v>75</v>
      </c>
      <c r="Q332" s="9" t="s">
        <v>75</v>
      </c>
    </row>
    <row r="333" spans="1:17" ht="15" hidden="1" x14ac:dyDescent="0.25">
      <c r="A333" s="3" t="s">
        <v>2417</v>
      </c>
      <c r="B333" s="3" t="s">
        <v>7</v>
      </c>
      <c r="C333" s="3" t="s">
        <v>44</v>
      </c>
      <c r="D333" s="3" t="s">
        <v>394</v>
      </c>
      <c r="E333" s="5" t="s">
        <v>395</v>
      </c>
      <c r="F333" s="3"/>
      <c r="G333" s="5" t="s">
        <v>47</v>
      </c>
      <c r="H333" s="3"/>
      <c r="I333" s="12" t="s">
        <v>48</v>
      </c>
      <c r="J333" s="3"/>
      <c r="K333" s="3" t="s">
        <v>49</v>
      </c>
      <c r="L333" s="11">
        <v>42705</v>
      </c>
      <c r="M333" s="3">
        <v>36</v>
      </c>
      <c r="N333" s="3"/>
      <c r="O333" s="10">
        <v>54364.17</v>
      </c>
      <c r="P333" s="8" t="s">
        <v>51</v>
      </c>
      <c r="Q333" s="9" t="s">
        <v>51</v>
      </c>
    </row>
    <row r="334" spans="1:17" ht="15" hidden="1" x14ac:dyDescent="0.25">
      <c r="A334" s="3" t="s">
        <v>2418</v>
      </c>
      <c r="B334" s="3" t="s">
        <v>7</v>
      </c>
      <c r="C334" s="3" t="s">
        <v>78</v>
      </c>
      <c r="D334" s="3" t="s">
        <v>289</v>
      </c>
      <c r="E334" s="5" t="s">
        <v>290</v>
      </c>
      <c r="F334" s="3"/>
      <c r="G334" s="5" t="s">
        <v>47</v>
      </c>
      <c r="H334" s="3"/>
      <c r="I334" s="12" t="s">
        <v>48</v>
      </c>
      <c r="J334" s="3"/>
      <c r="K334" s="3" t="s">
        <v>49</v>
      </c>
      <c r="L334" s="11">
        <v>42705</v>
      </c>
      <c r="M334" s="3">
        <v>12</v>
      </c>
      <c r="N334" s="3"/>
      <c r="O334" s="10">
        <v>310000</v>
      </c>
      <c r="P334" s="8" t="s">
        <v>108</v>
      </c>
      <c r="Q334" s="9" t="s">
        <v>108</v>
      </c>
    </row>
    <row r="335" spans="1:17" ht="15" hidden="1" x14ac:dyDescent="0.25">
      <c r="A335" s="3" t="s">
        <v>2419</v>
      </c>
      <c r="B335" s="3" t="s">
        <v>7</v>
      </c>
      <c r="C335" s="3" t="s">
        <v>78</v>
      </c>
      <c r="D335" s="3" t="s">
        <v>289</v>
      </c>
      <c r="E335" s="5" t="s">
        <v>290</v>
      </c>
      <c r="F335" s="3"/>
      <c r="G335" s="5" t="s">
        <v>47</v>
      </c>
      <c r="H335" s="3"/>
      <c r="I335" s="12" t="s">
        <v>48</v>
      </c>
      <c r="J335" s="3"/>
      <c r="K335" s="3" t="s">
        <v>49</v>
      </c>
      <c r="L335" s="11">
        <v>42705</v>
      </c>
      <c r="M335" s="3">
        <v>12</v>
      </c>
      <c r="N335" s="3"/>
      <c r="O335" s="10">
        <v>176000</v>
      </c>
      <c r="P335" s="8" t="s">
        <v>108</v>
      </c>
      <c r="Q335" s="9" t="s">
        <v>108</v>
      </c>
    </row>
    <row r="336" spans="1:17" ht="15" hidden="1" x14ac:dyDescent="0.25">
      <c r="A336" s="3" t="s">
        <v>2420</v>
      </c>
      <c r="B336" s="3" t="s">
        <v>17</v>
      </c>
      <c r="C336" s="3" t="s">
        <v>78</v>
      </c>
      <c r="D336" s="3" t="s">
        <v>289</v>
      </c>
      <c r="E336" s="5" t="s">
        <v>290</v>
      </c>
      <c r="F336" s="3"/>
      <c r="G336" s="5" t="s">
        <v>47</v>
      </c>
      <c r="H336" s="3"/>
      <c r="I336" s="12" t="s">
        <v>48</v>
      </c>
      <c r="J336" s="3"/>
      <c r="K336" s="3" t="s">
        <v>49</v>
      </c>
      <c r="L336" s="11">
        <v>43070</v>
      </c>
      <c r="M336" s="3">
        <v>36</v>
      </c>
      <c r="N336" s="3"/>
      <c r="O336" s="10">
        <v>55000</v>
      </c>
      <c r="P336" s="8" t="s">
        <v>108</v>
      </c>
      <c r="Q336" s="9" t="s">
        <v>108</v>
      </c>
    </row>
    <row r="337" spans="1:17" ht="15" hidden="1" x14ac:dyDescent="0.25">
      <c r="A337" s="3" t="s">
        <v>2421</v>
      </c>
      <c r="B337" s="3" t="s">
        <v>1</v>
      </c>
      <c r="C337" s="3" t="s">
        <v>78</v>
      </c>
      <c r="D337" s="3" t="s">
        <v>289</v>
      </c>
      <c r="E337" s="5" t="s">
        <v>290</v>
      </c>
      <c r="F337" s="3"/>
      <c r="G337" s="5" t="s">
        <v>47</v>
      </c>
      <c r="H337" s="3"/>
      <c r="I337" s="12" t="s">
        <v>48</v>
      </c>
      <c r="J337" s="3"/>
      <c r="K337" s="3" t="s">
        <v>49</v>
      </c>
      <c r="L337" s="11">
        <v>42339</v>
      </c>
      <c r="M337" s="3">
        <v>12</v>
      </c>
      <c r="N337" s="3"/>
      <c r="O337" s="10">
        <v>176732</v>
      </c>
      <c r="P337" s="8" t="s">
        <v>108</v>
      </c>
      <c r="Q337" s="9" t="s">
        <v>108</v>
      </c>
    </row>
    <row r="338" spans="1:17" ht="15" hidden="1" x14ac:dyDescent="0.25">
      <c r="A338" s="3" t="s">
        <v>2422</v>
      </c>
      <c r="B338" s="3" t="s">
        <v>10</v>
      </c>
      <c r="C338" s="3" t="s">
        <v>78</v>
      </c>
      <c r="D338" s="3" t="s">
        <v>396</v>
      </c>
      <c r="E338" s="5" t="s">
        <v>397</v>
      </c>
      <c r="F338" s="3"/>
      <c r="G338" s="5" t="s">
        <v>47</v>
      </c>
      <c r="H338" s="3"/>
      <c r="I338" s="12" t="s">
        <v>48</v>
      </c>
      <c r="J338" s="3"/>
      <c r="K338" s="3" t="s">
        <v>49</v>
      </c>
      <c r="L338" s="11" t="s">
        <v>50</v>
      </c>
      <c r="M338" s="3">
        <v>60</v>
      </c>
      <c r="N338" s="3"/>
      <c r="O338" s="10">
        <v>475250</v>
      </c>
      <c r="P338" s="8" t="s">
        <v>51</v>
      </c>
      <c r="Q338" s="9" t="s">
        <v>51</v>
      </c>
    </row>
    <row r="339" spans="1:17" ht="15" hidden="1" x14ac:dyDescent="0.25">
      <c r="A339" s="3" t="s">
        <v>2423</v>
      </c>
      <c r="B339" s="3" t="s">
        <v>2</v>
      </c>
      <c r="C339" s="3" t="s">
        <v>78</v>
      </c>
      <c r="D339" s="3" t="s">
        <v>336</v>
      </c>
      <c r="E339" s="5" t="s">
        <v>337</v>
      </c>
      <c r="F339" s="3"/>
      <c r="G339" s="5" t="s">
        <v>47</v>
      </c>
      <c r="H339" s="3"/>
      <c r="I339" s="12" t="s">
        <v>48</v>
      </c>
      <c r="J339" s="3"/>
      <c r="K339" s="3" t="s">
        <v>87</v>
      </c>
      <c r="L339" s="11">
        <v>42522</v>
      </c>
      <c r="M339" s="3">
        <v>36</v>
      </c>
      <c r="N339" s="3"/>
      <c r="O339" s="10">
        <v>177000</v>
      </c>
      <c r="P339" s="8" t="s">
        <v>103</v>
      </c>
      <c r="Q339" s="9" t="s">
        <v>103</v>
      </c>
    </row>
    <row r="340" spans="1:17" ht="15" hidden="1" x14ac:dyDescent="0.25">
      <c r="A340" s="3" t="s">
        <v>1728</v>
      </c>
      <c r="B340" s="3" t="s">
        <v>4</v>
      </c>
      <c r="C340" s="3" t="s">
        <v>44</v>
      </c>
      <c r="D340" s="3" t="s">
        <v>82</v>
      </c>
      <c r="E340" s="5" t="s">
        <v>83</v>
      </c>
      <c r="F340" s="3"/>
      <c r="G340" s="5" t="s">
        <v>47</v>
      </c>
      <c r="H340" s="3"/>
      <c r="I340" s="12" t="s">
        <v>48</v>
      </c>
      <c r="J340" s="3"/>
      <c r="K340" s="3" t="s">
        <v>49</v>
      </c>
      <c r="L340" s="11" t="s">
        <v>50</v>
      </c>
      <c r="M340" s="3">
        <v>36</v>
      </c>
      <c r="N340" s="3"/>
      <c r="O340" s="10">
        <v>133000</v>
      </c>
      <c r="P340" s="8" t="s">
        <v>84</v>
      </c>
      <c r="Q340" s="9" t="s">
        <v>84</v>
      </c>
    </row>
    <row r="341" spans="1:17" ht="15" hidden="1" x14ac:dyDescent="0.25">
      <c r="A341" s="3" t="s">
        <v>2424</v>
      </c>
      <c r="B341" s="3" t="s">
        <v>1</v>
      </c>
      <c r="C341" s="3" t="s">
        <v>78</v>
      </c>
      <c r="D341" s="3" t="s">
        <v>289</v>
      </c>
      <c r="E341" s="5" t="s">
        <v>290</v>
      </c>
      <c r="F341" s="3"/>
      <c r="G341" s="5" t="s">
        <v>47</v>
      </c>
      <c r="H341" s="3"/>
      <c r="I341" s="12" t="s">
        <v>48</v>
      </c>
      <c r="J341" s="3"/>
      <c r="K341" s="3" t="s">
        <v>49</v>
      </c>
      <c r="L341" s="11">
        <v>42339</v>
      </c>
      <c r="M341" s="3">
        <v>36</v>
      </c>
      <c r="N341" s="3"/>
      <c r="O341" s="10">
        <v>55000</v>
      </c>
      <c r="P341" s="8" t="s">
        <v>108</v>
      </c>
      <c r="Q341" s="9" t="s">
        <v>108</v>
      </c>
    </row>
    <row r="342" spans="1:17" ht="15" hidden="1" x14ac:dyDescent="0.25">
      <c r="A342" s="3" t="s">
        <v>1729</v>
      </c>
      <c r="B342" s="3" t="s">
        <v>3</v>
      </c>
      <c r="C342" s="3" t="s">
        <v>78</v>
      </c>
      <c r="D342" s="3" t="s">
        <v>398</v>
      </c>
      <c r="E342" s="5" t="s">
        <v>399</v>
      </c>
      <c r="F342" s="3"/>
      <c r="G342" s="5" t="s">
        <v>47</v>
      </c>
      <c r="H342" s="3"/>
      <c r="I342" s="12" t="s">
        <v>57</v>
      </c>
      <c r="J342" s="3"/>
      <c r="K342" s="3" t="s">
        <v>58</v>
      </c>
      <c r="L342" s="11">
        <v>43070</v>
      </c>
      <c r="M342" s="3">
        <v>24</v>
      </c>
      <c r="N342" s="3"/>
      <c r="O342" s="10">
        <v>52300</v>
      </c>
      <c r="P342" s="8" t="s">
        <v>187</v>
      </c>
      <c r="Q342" s="9" t="s">
        <v>187</v>
      </c>
    </row>
    <row r="343" spans="1:17" ht="15" hidden="1" x14ac:dyDescent="0.25">
      <c r="A343" s="3" t="s">
        <v>2425</v>
      </c>
      <c r="B343" s="3" t="s">
        <v>17</v>
      </c>
      <c r="C343" s="3" t="s">
        <v>78</v>
      </c>
      <c r="D343" s="3" t="s">
        <v>289</v>
      </c>
      <c r="E343" s="5" t="s">
        <v>290</v>
      </c>
      <c r="F343" s="3"/>
      <c r="G343" s="5" t="s">
        <v>47</v>
      </c>
      <c r="H343" s="3"/>
      <c r="I343" s="12" t="s">
        <v>48</v>
      </c>
      <c r="J343" s="3"/>
      <c r="K343" s="3" t="s">
        <v>49</v>
      </c>
      <c r="L343" s="11">
        <v>43070</v>
      </c>
      <c r="M343" s="3">
        <v>24</v>
      </c>
      <c r="N343" s="3"/>
      <c r="O343" s="10">
        <v>131000</v>
      </c>
      <c r="P343" s="8" t="s">
        <v>108</v>
      </c>
      <c r="Q343" s="9" t="s">
        <v>108</v>
      </c>
    </row>
    <row r="344" spans="1:17" ht="15" hidden="1" x14ac:dyDescent="0.25">
      <c r="A344" s="3" t="s">
        <v>2426</v>
      </c>
      <c r="B344" s="3" t="s">
        <v>7</v>
      </c>
      <c r="C344" s="3" t="s">
        <v>78</v>
      </c>
      <c r="D344" s="3" t="s">
        <v>200</v>
      </c>
      <c r="E344" s="5" t="s">
        <v>201</v>
      </c>
      <c r="F344" s="3"/>
      <c r="G344" s="5" t="s">
        <v>47</v>
      </c>
      <c r="H344" s="3"/>
      <c r="I344" s="12" t="s">
        <v>57</v>
      </c>
      <c r="J344" s="3"/>
      <c r="K344" s="3" t="s">
        <v>58</v>
      </c>
      <c r="L344" s="11">
        <v>42826</v>
      </c>
      <c r="M344" s="3">
        <v>12</v>
      </c>
      <c r="N344" s="3"/>
      <c r="O344" s="10">
        <v>77793</v>
      </c>
      <c r="P344" s="8" t="s">
        <v>51</v>
      </c>
      <c r="Q344" s="9" t="s">
        <v>51</v>
      </c>
    </row>
    <row r="345" spans="1:17" ht="15" hidden="1" x14ac:dyDescent="0.25">
      <c r="A345" s="3" t="s">
        <v>2427</v>
      </c>
      <c r="B345" s="3" t="s">
        <v>7</v>
      </c>
      <c r="C345" s="3" t="s">
        <v>52</v>
      </c>
      <c r="D345" s="3" t="s">
        <v>53</v>
      </c>
      <c r="E345" s="5" t="s">
        <v>54</v>
      </c>
      <c r="F345" s="3" t="s">
        <v>400</v>
      </c>
      <c r="G345" s="5" t="s">
        <v>401</v>
      </c>
      <c r="H345" s="3"/>
      <c r="I345" s="12" t="s">
        <v>48</v>
      </c>
      <c r="J345" s="3"/>
      <c r="K345" s="3" t="s">
        <v>49</v>
      </c>
      <c r="L345" s="11">
        <v>42705</v>
      </c>
      <c r="M345" s="3">
        <v>36</v>
      </c>
      <c r="N345" s="3"/>
      <c r="O345" s="10">
        <v>40051.839999999997</v>
      </c>
      <c r="P345" s="8" t="s">
        <v>51</v>
      </c>
      <c r="Q345" s="9" t="s">
        <v>51</v>
      </c>
    </row>
    <row r="346" spans="1:17" ht="15" hidden="1" x14ac:dyDescent="0.25">
      <c r="A346" s="3" t="s">
        <v>2428</v>
      </c>
      <c r="B346" s="3" t="s">
        <v>9</v>
      </c>
      <c r="C346" s="3" t="s">
        <v>78</v>
      </c>
      <c r="D346" s="3" t="s">
        <v>402</v>
      </c>
      <c r="E346" s="5" t="s">
        <v>403</v>
      </c>
      <c r="F346" s="3"/>
      <c r="G346" s="5" t="s">
        <v>47</v>
      </c>
      <c r="H346" s="3"/>
      <c r="I346" s="12" t="s">
        <v>48</v>
      </c>
      <c r="J346" s="3"/>
      <c r="K346" s="3" t="s">
        <v>49</v>
      </c>
      <c r="L346" s="11" t="s">
        <v>50</v>
      </c>
      <c r="M346" s="3">
        <v>36</v>
      </c>
      <c r="N346" s="3"/>
      <c r="O346" s="10">
        <v>18101.900000000001</v>
      </c>
      <c r="P346" s="8" t="s">
        <v>51</v>
      </c>
      <c r="Q346" s="9" t="s">
        <v>51</v>
      </c>
    </row>
    <row r="347" spans="1:17" ht="15" hidden="1" x14ac:dyDescent="0.25">
      <c r="A347" s="3" t="s">
        <v>2429</v>
      </c>
      <c r="B347" s="3" t="s">
        <v>7</v>
      </c>
      <c r="C347" s="3" t="s">
        <v>78</v>
      </c>
      <c r="D347" s="3" t="s">
        <v>404</v>
      </c>
      <c r="E347" s="5" t="s">
        <v>405</v>
      </c>
      <c r="F347" s="3"/>
      <c r="G347" s="5" t="s">
        <v>47</v>
      </c>
      <c r="H347" s="3"/>
      <c r="I347" s="12" t="s">
        <v>48</v>
      </c>
      <c r="J347" s="3"/>
      <c r="K347" s="3" t="s">
        <v>49</v>
      </c>
      <c r="L347" s="11">
        <v>42795</v>
      </c>
      <c r="M347" s="3">
        <v>12</v>
      </c>
      <c r="N347" s="3"/>
      <c r="O347" s="10">
        <v>117596.36</v>
      </c>
      <c r="P347" s="8" t="s">
        <v>51</v>
      </c>
      <c r="Q347" s="9" t="s">
        <v>51</v>
      </c>
    </row>
    <row r="348" spans="1:17" ht="15" hidden="1" x14ac:dyDescent="0.25">
      <c r="A348" s="3" t="s">
        <v>2430</v>
      </c>
      <c r="B348" s="3" t="s">
        <v>10</v>
      </c>
      <c r="C348" s="3" t="s">
        <v>78</v>
      </c>
      <c r="D348" s="3" t="s">
        <v>114</v>
      </c>
      <c r="E348" s="5" t="s">
        <v>115</v>
      </c>
      <c r="F348" s="3"/>
      <c r="G348" s="5" t="s">
        <v>47</v>
      </c>
      <c r="H348" s="3"/>
      <c r="I348" s="12" t="s">
        <v>48</v>
      </c>
      <c r="J348" s="3"/>
      <c r="K348" s="3" t="s">
        <v>100</v>
      </c>
      <c r="L348" s="11">
        <v>43525</v>
      </c>
      <c r="M348" s="3">
        <v>12</v>
      </c>
      <c r="N348" s="3"/>
      <c r="O348" s="10">
        <v>123514.76</v>
      </c>
      <c r="P348" s="8" t="s">
        <v>51</v>
      </c>
      <c r="Q348" s="9" t="s">
        <v>51</v>
      </c>
    </row>
    <row r="349" spans="1:17" ht="15" hidden="1" x14ac:dyDescent="0.25">
      <c r="A349" s="3" t="s">
        <v>2431</v>
      </c>
      <c r="B349" s="3" t="s">
        <v>1</v>
      </c>
      <c r="C349" s="3" t="s">
        <v>78</v>
      </c>
      <c r="D349" s="3" t="s">
        <v>289</v>
      </c>
      <c r="E349" s="5" t="s">
        <v>290</v>
      </c>
      <c r="F349" s="3"/>
      <c r="G349" s="5" t="s">
        <v>47</v>
      </c>
      <c r="H349" s="3"/>
      <c r="I349" s="12" t="s">
        <v>48</v>
      </c>
      <c r="J349" s="3"/>
      <c r="K349" s="3" t="s">
        <v>49</v>
      </c>
      <c r="L349" s="11">
        <v>42339</v>
      </c>
      <c r="M349" s="3">
        <v>12</v>
      </c>
      <c r="N349" s="3"/>
      <c r="O349" s="10">
        <v>308566</v>
      </c>
      <c r="P349" s="8" t="s">
        <v>108</v>
      </c>
      <c r="Q349" s="9" t="s">
        <v>108</v>
      </c>
    </row>
    <row r="350" spans="1:17" ht="15" hidden="1" x14ac:dyDescent="0.25">
      <c r="A350" s="3" t="s">
        <v>2432</v>
      </c>
      <c r="B350" s="3" t="s">
        <v>10</v>
      </c>
      <c r="C350" s="3" t="s">
        <v>78</v>
      </c>
      <c r="D350" s="3" t="s">
        <v>289</v>
      </c>
      <c r="E350" s="5" t="s">
        <v>290</v>
      </c>
      <c r="F350" s="3"/>
      <c r="G350" s="5" t="s">
        <v>47</v>
      </c>
      <c r="H350" s="3"/>
      <c r="I350" s="12" t="s">
        <v>48</v>
      </c>
      <c r="J350" s="3"/>
      <c r="K350" s="3" t="s">
        <v>49</v>
      </c>
      <c r="L350" s="11">
        <v>43435</v>
      </c>
      <c r="M350" s="3">
        <v>36</v>
      </c>
      <c r="N350" s="3"/>
      <c r="O350" s="10">
        <v>57000</v>
      </c>
      <c r="P350" s="8" t="s">
        <v>108</v>
      </c>
      <c r="Q350" s="9" t="s">
        <v>108</v>
      </c>
    </row>
    <row r="351" spans="1:17" ht="15" hidden="1" x14ac:dyDescent="0.25">
      <c r="A351" s="3" t="s">
        <v>2433</v>
      </c>
      <c r="B351" s="3" t="s">
        <v>1</v>
      </c>
      <c r="C351" s="3" t="s">
        <v>78</v>
      </c>
      <c r="D351" s="3" t="s">
        <v>289</v>
      </c>
      <c r="E351" s="5" t="s">
        <v>290</v>
      </c>
      <c r="F351" s="3"/>
      <c r="G351" s="5" t="s">
        <v>47</v>
      </c>
      <c r="H351" s="3"/>
      <c r="I351" s="12" t="s">
        <v>48</v>
      </c>
      <c r="J351" s="3"/>
      <c r="K351" s="3" t="s">
        <v>49</v>
      </c>
      <c r="L351" s="11">
        <v>42339</v>
      </c>
      <c r="M351" s="3">
        <v>12</v>
      </c>
      <c r="N351" s="3"/>
      <c r="O351" s="10">
        <v>57000</v>
      </c>
      <c r="P351" s="8" t="s">
        <v>108</v>
      </c>
      <c r="Q351" s="9" t="s">
        <v>108</v>
      </c>
    </row>
    <row r="352" spans="1:17" ht="15" hidden="1" x14ac:dyDescent="0.25">
      <c r="A352" s="3" t="s">
        <v>2434</v>
      </c>
      <c r="B352" s="3" t="s">
        <v>2</v>
      </c>
      <c r="C352" s="3" t="s">
        <v>78</v>
      </c>
      <c r="D352" s="3" t="s">
        <v>289</v>
      </c>
      <c r="E352" s="5" t="s">
        <v>290</v>
      </c>
      <c r="F352" s="3"/>
      <c r="G352" s="5" t="s">
        <v>47</v>
      </c>
      <c r="H352" s="3"/>
      <c r="I352" s="12" t="s">
        <v>48</v>
      </c>
      <c r="J352" s="3"/>
      <c r="K352" s="3" t="s">
        <v>49</v>
      </c>
      <c r="L352" s="11">
        <v>42705</v>
      </c>
      <c r="M352" s="3">
        <v>12</v>
      </c>
      <c r="N352" s="3"/>
      <c r="O352" s="10">
        <v>570000</v>
      </c>
      <c r="P352" s="8" t="s">
        <v>108</v>
      </c>
      <c r="Q352" s="7" t="s">
        <v>108</v>
      </c>
    </row>
    <row r="353" spans="1:17" ht="15" hidden="1" x14ac:dyDescent="0.25">
      <c r="A353" s="3" t="s">
        <v>2435</v>
      </c>
      <c r="B353" s="3" t="s">
        <v>2</v>
      </c>
      <c r="C353" s="3" t="s">
        <v>78</v>
      </c>
      <c r="D353" s="3" t="s">
        <v>289</v>
      </c>
      <c r="E353" s="5" t="s">
        <v>290</v>
      </c>
      <c r="F353" s="3"/>
      <c r="G353" s="5" t="s">
        <v>47</v>
      </c>
      <c r="H353" s="3"/>
      <c r="I353" s="12" t="s">
        <v>48</v>
      </c>
      <c r="J353" s="3"/>
      <c r="K353" s="3" t="s">
        <v>49</v>
      </c>
      <c r="L353" s="11">
        <v>42705</v>
      </c>
      <c r="M353" s="3">
        <v>36</v>
      </c>
      <c r="N353" s="3"/>
      <c r="O353" s="10">
        <v>230000</v>
      </c>
      <c r="P353" s="8" t="s">
        <v>108</v>
      </c>
      <c r="Q353" s="9" t="s">
        <v>108</v>
      </c>
    </row>
    <row r="354" spans="1:17" ht="15" hidden="1" x14ac:dyDescent="0.25">
      <c r="A354" s="3" t="s">
        <v>2436</v>
      </c>
      <c r="B354" s="3" t="s">
        <v>17</v>
      </c>
      <c r="C354" s="3" t="s">
        <v>78</v>
      </c>
      <c r="D354" s="3" t="s">
        <v>289</v>
      </c>
      <c r="E354" s="5" t="s">
        <v>290</v>
      </c>
      <c r="F354" s="3"/>
      <c r="G354" s="5" t="s">
        <v>47</v>
      </c>
      <c r="H354" s="3"/>
      <c r="I354" s="12" t="s">
        <v>48</v>
      </c>
      <c r="J354" s="3"/>
      <c r="K354" s="3" t="s">
        <v>49</v>
      </c>
      <c r="L354" s="11">
        <v>43070</v>
      </c>
      <c r="M354" s="3">
        <v>24</v>
      </c>
      <c r="N354" s="3"/>
      <c r="O354" s="10">
        <v>165000</v>
      </c>
      <c r="P354" s="8" t="s">
        <v>108</v>
      </c>
      <c r="Q354" s="9" t="s">
        <v>108</v>
      </c>
    </row>
    <row r="355" spans="1:17" ht="15" hidden="1" x14ac:dyDescent="0.25">
      <c r="A355" s="3" t="s">
        <v>2437</v>
      </c>
      <c r="B355" s="3" t="s">
        <v>10</v>
      </c>
      <c r="C355" s="3" t="s">
        <v>78</v>
      </c>
      <c r="D355" s="3" t="s">
        <v>385</v>
      </c>
      <c r="E355" s="5" t="s">
        <v>47</v>
      </c>
      <c r="F355" s="3"/>
      <c r="G355" s="5" t="s">
        <v>47</v>
      </c>
      <c r="H355" s="3"/>
      <c r="I355" s="12" t="s">
        <v>48</v>
      </c>
      <c r="J355" s="3"/>
      <c r="K355" s="3" t="s">
        <v>49</v>
      </c>
      <c r="L355" s="11">
        <v>43435</v>
      </c>
      <c r="M355" s="3">
        <v>24</v>
      </c>
      <c r="N355" s="3"/>
      <c r="O355" s="10">
        <v>86680.41</v>
      </c>
      <c r="P355" s="8" t="s">
        <v>51</v>
      </c>
      <c r="Q355" s="9" t="s">
        <v>51</v>
      </c>
    </row>
    <row r="356" spans="1:17" ht="15" hidden="1" x14ac:dyDescent="0.25">
      <c r="A356" s="3" t="s">
        <v>2438</v>
      </c>
      <c r="B356" s="3" t="s">
        <v>9</v>
      </c>
      <c r="C356" s="3" t="s">
        <v>78</v>
      </c>
      <c r="D356" s="3" t="s">
        <v>406</v>
      </c>
      <c r="E356" s="5" t="s">
        <v>407</v>
      </c>
      <c r="F356" s="3"/>
      <c r="G356" s="5" t="s">
        <v>47</v>
      </c>
      <c r="H356" s="3"/>
      <c r="I356" s="12" t="s">
        <v>48</v>
      </c>
      <c r="J356" s="3"/>
      <c r="K356" s="3" t="s">
        <v>49</v>
      </c>
      <c r="L356" s="11" t="s">
        <v>50</v>
      </c>
      <c r="M356" s="3">
        <v>36</v>
      </c>
      <c r="N356" s="3"/>
      <c r="O356" s="10">
        <v>375406.2</v>
      </c>
      <c r="P356" s="8" t="s">
        <v>51</v>
      </c>
      <c r="Q356" s="9" t="s">
        <v>51</v>
      </c>
    </row>
    <row r="357" spans="1:17" ht="15" hidden="1" x14ac:dyDescent="0.25">
      <c r="A357" s="3" t="s">
        <v>2439</v>
      </c>
      <c r="B357" s="3" t="s">
        <v>3</v>
      </c>
      <c r="C357" s="3" t="s">
        <v>52</v>
      </c>
      <c r="D357" s="3" t="s">
        <v>259</v>
      </c>
      <c r="E357" s="5" t="s">
        <v>260</v>
      </c>
      <c r="F357" s="3" t="s">
        <v>408</v>
      </c>
      <c r="G357" s="5" t="s">
        <v>409</v>
      </c>
      <c r="H357" s="3"/>
      <c r="I357" s="12" t="s">
        <v>48</v>
      </c>
      <c r="J357" s="3"/>
      <c r="K357" s="3" t="s">
        <v>49</v>
      </c>
      <c r="L357" s="11">
        <v>43070</v>
      </c>
      <c r="M357" s="3">
        <v>24</v>
      </c>
      <c r="N357" s="3"/>
      <c r="O357" s="10">
        <v>190176</v>
      </c>
      <c r="P357" s="8" t="s">
        <v>51</v>
      </c>
      <c r="Q357" s="9" t="s">
        <v>51</v>
      </c>
    </row>
    <row r="358" spans="1:17" ht="15" hidden="1" x14ac:dyDescent="0.25">
      <c r="A358" s="3" t="s">
        <v>2440</v>
      </c>
      <c r="B358" s="3" t="s">
        <v>2</v>
      </c>
      <c r="C358" s="3" t="s">
        <v>78</v>
      </c>
      <c r="D358" s="3" t="s">
        <v>143</v>
      </c>
      <c r="E358" s="5" t="s">
        <v>144</v>
      </c>
      <c r="F358" s="3"/>
      <c r="G358" s="5" t="s">
        <v>47</v>
      </c>
      <c r="H358" s="3"/>
      <c r="I358" s="12" t="s">
        <v>48</v>
      </c>
      <c r="J358" s="3"/>
      <c r="K358" s="3" t="s">
        <v>49</v>
      </c>
      <c r="L358" s="11">
        <v>42705</v>
      </c>
      <c r="M358" s="3">
        <v>12</v>
      </c>
      <c r="N358" s="3"/>
      <c r="O358" s="10">
        <v>149511</v>
      </c>
      <c r="P358" s="8" t="s">
        <v>51</v>
      </c>
      <c r="Q358" s="9" t="s">
        <v>51</v>
      </c>
    </row>
    <row r="359" spans="1:17" ht="15" hidden="1" x14ac:dyDescent="0.25">
      <c r="A359" s="3" t="s">
        <v>2441</v>
      </c>
      <c r="B359" s="3" t="s">
        <v>2</v>
      </c>
      <c r="C359" s="3" t="s">
        <v>78</v>
      </c>
      <c r="D359" s="3" t="s">
        <v>208</v>
      </c>
      <c r="E359" s="5" t="s">
        <v>209</v>
      </c>
      <c r="F359" s="3"/>
      <c r="G359" s="5" t="s">
        <v>47</v>
      </c>
      <c r="H359" s="3"/>
      <c r="I359" s="12" t="s">
        <v>57</v>
      </c>
      <c r="J359" s="3"/>
      <c r="K359" s="3" t="s">
        <v>58</v>
      </c>
      <c r="L359" s="11">
        <v>42705</v>
      </c>
      <c r="M359" s="3">
        <v>12</v>
      </c>
      <c r="N359" s="3"/>
      <c r="O359" s="10">
        <v>555774.12</v>
      </c>
      <c r="P359" s="8" t="s">
        <v>51</v>
      </c>
      <c r="Q359" s="9" t="s">
        <v>51</v>
      </c>
    </row>
    <row r="360" spans="1:17" ht="15" hidden="1" x14ac:dyDescent="0.25">
      <c r="A360" s="3" t="s">
        <v>2442</v>
      </c>
      <c r="B360" s="3" t="s">
        <v>7</v>
      </c>
      <c r="C360" s="3" t="s">
        <v>78</v>
      </c>
      <c r="D360" s="3" t="s">
        <v>410</v>
      </c>
      <c r="E360" s="5" t="s">
        <v>411</v>
      </c>
      <c r="F360" s="3"/>
      <c r="G360" s="5" t="s">
        <v>47</v>
      </c>
      <c r="H360" s="3"/>
      <c r="I360" s="12" t="s">
        <v>48</v>
      </c>
      <c r="J360" s="3"/>
      <c r="K360" s="3" t="s">
        <v>49</v>
      </c>
      <c r="L360" s="11" t="s">
        <v>50</v>
      </c>
      <c r="M360" s="3">
        <v>12</v>
      </c>
      <c r="N360" s="3"/>
      <c r="O360" s="10">
        <v>61074.42</v>
      </c>
      <c r="P360" s="8" t="s">
        <v>51</v>
      </c>
      <c r="Q360" s="9" t="s">
        <v>51</v>
      </c>
    </row>
    <row r="361" spans="1:17" ht="15" hidden="1" x14ac:dyDescent="0.25">
      <c r="A361" s="3" t="s">
        <v>2443</v>
      </c>
      <c r="B361" s="3" t="s">
        <v>3</v>
      </c>
      <c r="C361" s="3" t="s">
        <v>78</v>
      </c>
      <c r="D361" s="3" t="s">
        <v>385</v>
      </c>
      <c r="E361" s="5" t="s">
        <v>47</v>
      </c>
      <c r="F361" s="3"/>
      <c r="G361" s="5" t="s">
        <v>47</v>
      </c>
      <c r="H361" s="3"/>
      <c r="I361" s="12" t="s">
        <v>48</v>
      </c>
      <c r="J361" s="3"/>
      <c r="K361" s="3" t="s">
        <v>49</v>
      </c>
      <c r="L361" s="11">
        <v>42705</v>
      </c>
      <c r="M361" s="3">
        <v>36</v>
      </c>
      <c r="N361" s="3"/>
      <c r="O361" s="10">
        <v>62791.68</v>
      </c>
      <c r="P361" s="8" t="s">
        <v>51</v>
      </c>
      <c r="Q361" s="9" t="s">
        <v>51</v>
      </c>
    </row>
    <row r="362" spans="1:17" ht="15" hidden="1" x14ac:dyDescent="0.25">
      <c r="A362" s="3" t="s">
        <v>2444</v>
      </c>
      <c r="B362" s="3" t="s">
        <v>2</v>
      </c>
      <c r="C362" s="3" t="s">
        <v>44</v>
      </c>
      <c r="D362" s="3" t="s">
        <v>366</v>
      </c>
      <c r="E362" s="5" t="s">
        <v>367</v>
      </c>
      <c r="F362" s="3"/>
      <c r="G362" s="5" t="s">
        <v>47</v>
      </c>
      <c r="H362" s="3"/>
      <c r="I362" s="12" t="s">
        <v>48</v>
      </c>
      <c r="J362" s="3"/>
      <c r="K362" s="3" t="s">
        <v>49</v>
      </c>
      <c r="L362" s="11" t="s">
        <v>50</v>
      </c>
      <c r="M362" s="3">
        <v>36</v>
      </c>
      <c r="N362" s="3"/>
      <c r="O362" s="10">
        <v>39572</v>
      </c>
      <c r="P362" s="8" t="s">
        <v>51</v>
      </c>
      <c r="Q362" s="9" t="s">
        <v>51</v>
      </c>
    </row>
    <row r="363" spans="1:17" ht="15" hidden="1" x14ac:dyDescent="0.25">
      <c r="A363" s="3" t="s">
        <v>2445</v>
      </c>
      <c r="B363" s="3" t="s">
        <v>10</v>
      </c>
      <c r="C363" s="3" t="s">
        <v>52</v>
      </c>
      <c r="D363" s="3" t="s">
        <v>412</v>
      </c>
      <c r="E363" s="5" t="s">
        <v>413</v>
      </c>
      <c r="F363" s="3" t="s">
        <v>414</v>
      </c>
      <c r="G363" s="5" t="s">
        <v>415</v>
      </c>
      <c r="H363" s="3"/>
      <c r="I363" s="12" t="s">
        <v>48</v>
      </c>
      <c r="J363" s="3"/>
      <c r="K363" s="3" t="s">
        <v>49</v>
      </c>
      <c r="L363" s="11">
        <v>43497</v>
      </c>
      <c r="M363" s="3">
        <v>36</v>
      </c>
      <c r="N363" s="3"/>
      <c r="O363" s="10">
        <v>12200</v>
      </c>
      <c r="P363" s="8" t="s">
        <v>81</v>
      </c>
      <c r="Q363" s="9" t="s">
        <v>81</v>
      </c>
    </row>
    <row r="364" spans="1:17" hidden="1" x14ac:dyDescent="0.3">
      <c r="A364" s="3" t="s">
        <v>2446</v>
      </c>
      <c r="B364" s="3" t="s">
        <v>17</v>
      </c>
      <c r="C364" s="3" t="s">
        <v>44</v>
      </c>
      <c r="D364" s="3" t="s">
        <v>416</v>
      </c>
      <c r="E364" s="5" t="s">
        <v>417</v>
      </c>
      <c r="F364" s="3"/>
      <c r="G364" s="5" t="s">
        <v>47</v>
      </c>
      <c r="H364" s="3"/>
      <c r="I364" s="12" t="s">
        <v>48</v>
      </c>
      <c r="J364" s="3"/>
      <c r="K364" s="3" t="s">
        <v>49</v>
      </c>
      <c r="L364" s="11">
        <v>43070</v>
      </c>
      <c r="M364" s="3">
        <v>36</v>
      </c>
      <c r="N364" s="3"/>
      <c r="O364" s="10">
        <v>28230</v>
      </c>
      <c r="P364" s="8" t="s">
        <v>59</v>
      </c>
      <c r="Q364" s="9" t="s">
        <v>59</v>
      </c>
    </row>
    <row r="365" spans="1:17" ht="15" hidden="1" x14ac:dyDescent="0.25">
      <c r="A365" s="3" t="s">
        <v>2447</v>
      </c>
      <c r="B365" s="3" t="s">
        <v>4</v>
      </c>
      <c r="C365" s="3" t="s">
        <v>44</v>
      </c>
      <c r="D365" s="3" t="s">
        <v>406</v>
      </c>
      <c r="E365" s="5" t="s">
        <v>407</v>
      </c>
      <c r="F365" s="3"/>
      <c r="G365" s="5" t="s">
        <v>47</v>
      </c>
      <c r="H365" s="3"/>
      <c r="I365" s="12" t="s">
        <v>48</v>
      </c>
      <c r="J365" s="3"/>
      <c r="K365" s="3" t="s">
        <v>49</v>
      </c>
      <c r="L365" s="11">
        <v>43070</v>
      </c>
      <c r="M365" s="3">
        <v>36</v>
      </c>
      <c r="N365" s="3"/>
      <c r="O365" s="10">
        <v>92131.25</v>
      </c>
      <c r="P365" s="8" t="s">
        <v>51</v>
      </c>
      <c r="Q365" s="9" t="s">
        <v>51</v>
      </c>
    </row>
    <row r="366" spans="1:17" ht="15" hidden="1" x14ac:dyDescent="0.25">
      <c r="A366" s="3" t="s">
        <v>1730</v>
      </c>
      <c r="B366" s="3" t="s">
        <v>17</v>
      </c>
      <c r="C366" s="3" t="s">
        <v>78</v>
      </c>
      <c r="D366" s="3" t="s">
        <v>418</v>
      </c>
      <c r="E366" s="5" t="s">
        <v>419</v>
      </c>
      <c r="F366" s="3"/>
      <c r="G366" s="5" t="s">
        <v>47</v>
      </c>
      <c r="H366" s="3"/>
      <c r="I366" s="12" t="s">
        <v>48</v>
      </c>
      <c r="J366" s="3"/>
      <c r="K366" s="3" t="s">
        <v>100</v>
      </c>
      <c r="L366" s="11">
        <v>42614</v>
      </c>
      <c r="M366" s="3">
        <v>36</v>
      </c>
      <c r="N366" s="3"/>
      <c r="O366" s="10">
        <v>90000</v>
      </c>
      <c r="P366" s="8" t="s">
        <v>187</v>
      </c>
      <c r="Q366" s="9" t="s">
        <v>187</v>
      </c>
    </row>
    <row r="367" spans="1:17" ht="15" hidden="1" x14ac:dyDescent="0.25">
      <c r="A367" s="3" t="s">
        <v>2448</v>
      </c>
      <c r="B367" s="3" t="s">
        <v>2</v>
      </c>
      <c r="C367" s="3" t="s">
        <v>78</v>
      </c>
      <c r="D367" s="3" t="s">
        <v>420</v>
      </c>
      <c r="E367" s="5" t="s">
        <v>421</v>
      </c>
      <c r="F367" s="3"/>
      <c r="G367" s="5" t="s">
        <v>47</v>
      </c>
      <c r="H367" s="3"/>
      <c r="I367" s="12" t="s">
        <v>48</v>
      </c>
      <c r="J367" s="3"/>
      <c r="K367" s="3" t="s">
        <v>49</v>
      </c>
      <c r="L367" s="11">
        <v>42614</v>
      </c>
      <c r="M367" s="3">
        <v>12</v>
      </c>
      <c r="N367" s="3"/>
      <c r="O367" s="10">
        <v>74303.570000000007</v>
      </c>
      <c r="P367" s="8" t="s">
        <v>51</v>
      </c>
      <c r="Q367" s="9" t="s">
        <v>51</v>
      </c>
    </row>
    <row r="368" spans="1:17" ht="15" hidden="1" x14ac:dyDescent="0.25">
      <c r="A368" s="3" t="s">
        <v>2449</v>
      </c>
      <c r="B368" s="3" t="s">
        <v>7</v>
      </c>
      <c r="C368" s="3" t="s">
        <v>78</v>
      </c>
      <c r="D368" s="3" t="s">
        <v>422</v>
      </c>
      <c r="E368" s="5" t="s">
        <v>423</v>
      </c>
      <c r="F368" s="3"/>
      <c r="G368" s="5" t="s">
        <v>47</v>
      </c>
      <c r="H368" s="3"/>
      <c r="I368" s="12" t="s">
        <v>48</v>
      </c>
      <c r="J368" s="3"/>
      <c r="K368" s="3" t="s">
        <v>49</v>
      </c>
      <c r="L368" s="11" t="s">
        <v>50</v>
      </c>
      <c r="M368" s="3">
        <v>12</v>
      </c>
      <c r="N368" s="3"/>
      <c r="O368" s="10">
        <v>58049.2</v>
      </c>
      <c r="P368" s="8" t="s">
        <v>51</v>
      </c>
      <c r="Q368" s="9" t="s">
        <v>51</v>
      </c>
    </row>
    <row r="369" spans="1:17" ht="15" hidden="1" x14ac:dyDescent="0.25">
      <c r="A369" s="3" t="s">
        <v>2450</v>
      </c>
      <c r="B369" s="3" t="s">
        <v>7</v>
      </c>
      <c r="C369" s="3" t="s">
        <v>44</v>
      </c>
      <c r="D369" s="3" t="s">
        <v>420</v>
      </c>
      <c r="E369" s="5" t="s">
        <v>421</v>
      </c>
      <c r="F369" s="3"/>
      <c r="G369" s="5" t="s">
        <v>47</v>
      </c>
      <c r="H369" s="3"/>
      <c r="I369" s="12" t="s">
        <v>48</v>
      </c>
      <c r="J369" s="3"/>
      <c r="K369" s="3" t="s">
        <v>49</v>
      </c>
      <c r="L369" s="11">
        <v>42339</v>
      </c>
      <c r="M369" s="3">
        <v>48</v>
      </c>
      <c r="N369" s="3"/>
      <c r="O369" s="10">
        <v>78429.75</v>
      </c>
      <c r="P369" s="8" t="s">
        <v>51</v>
      </c>
      <c r="Q369" s="9" t="s">
        <v>51</v>
      </c>
    </row>
    <row r="370" spans="1:17" ht="15" hidden="1" x14ac:dyDescent="0.25">
      <c r="A370" s="3" t="s">
        <v>1731</v>
      </c>
      <c r="B370" s="3" t="s">
        <v>8</v>
      </c>
      <c r="C370" s="3" t="s">
        <v>78</v>
      </c>
      <c r="D370" s="3" t="s">
        <v>194</v>
      </c>
      <c r="E370" s="5" t="s">
        <v>195</v>
      </c>
      <c r="F370" s="3"/>
      <c r="G370" s="5" t="s">
        <v>47</v>
      </c>
      <c r="H370" s="3"/>
      <c r="I370" s="12" t="s">
        <v>48</v>
      </c>
      <c r="J370" s="3"/>
      <c r="K370" s="3" t="s">
        <v>100</v>
      </c>
      <c r="L370" s="11">
        <v>43191</v>
      </c>
      <c r="M370" s="3">
        <v>36</v>
      </c>
      <c r="N370" s="3"/>
      <c r="O370" s="10">
        <v>29000</v>
      </c>
      <c r="P370" s="8" t="s">
        <v>187</v>
      </c>
      <c r="Q370" s="9" t="s">
        <v>187</v>
      </c>
    </row>
    <row r="371" spans="1:17" ht="15" hidden="1" x14ac:dyDescent="0.25">
      <c r="A371" s="3" t="s">
        <v>1732</v>
      </c>
      <c r="B371" s="3" t="s">
        <v>8</v>
      </c>
      <c r="C371" s="3" t="s">
        <v>78</v>
      </c>
      <c r="D371" s="3" t="s">
        <v>173</v>
      </c>
      <c r="E371" s="5" t="s">
        <v>174</v>
      </c>
      <c r="F371" s="3"/>
      <c r="G371" s="5" t="s">
        <v>47</v>
      </c>
      <c r="H371" s="3"/>
      <c r="I371" s="12" t="s">
        <v>48</v>
      </c>
      <c r="J371" s="3"/>
      <c r="K371" s="3" t="s">
        <v>49</v>
      </c>
      <c r="L371" s="11">
        <v>43070</v>
      </c>
      <c r="M371" s="3">
        <v>60</v>
      </c>
      <c r="N371" s="3"/>
      <c r="O371" s="10">
        <v>60000</v>
      </c>
      <c r="P371" s="8" t="s">
        <v>75</v>
      </c>
      <c r="Q371" s="9" t="s">
        <v>75</v>
      </c>
    </row>
    <row r="372" spans="1:17" ht="15" hidden="1" x14ac:dyDescent="0.25">
      <c r="A372" s="3" t="s">
        <v>2451</v>
      </c>
      <c r="B372" s="3" t="s">
        <v>2</v>
      </c>
      <c r="C372" s="3" t="s">
        <v>78</v>
      </c>
      <c r="D372" s="3" t="s">
        <v>396</v>
      </c>
      <c r="E372" s="5" t="s">
        <v>397</v>
      </c>
      <c r="F372" s="3"/>
      <c r="G372" s="5" t="s">
        <v>47</v>
      </c>
      <c r="H372" s="3"/>
      <c r="I372" s="12" t="s">
        <v>48</v>
      </c>
      <c r="J372" s="3"/>
      <c r="K372" s="3" t="s">
        <v>49</v>
      </c>
      <c r="L372" s="11">
        <v>42767</v>
      </c>
      <c r="M372" s="3">
        <v>60</v>
      </c>
      <c r="N372" s="3"/>
      <c r="O372" s="10">
        <v>50000</v>
      </c>
      <c r="P372" s="8" t="s">
        <v>81</v>
      </c>
      <c r="Q372" s="9" t="s">
        <v>81</v>
      </c>
    </row>
    <row r="373" spans="1:17" ht="15" hidden="1" x14ac:dyDescent="0.25">
      <c r="A373" s="3" t="s">
        <v>2452</v>
      </c>
      <c r="B373" s="3" t="s">
        <v>5</v>
      </c>
      <c r="C373" s="3" t="s">
        <v>78</v>
      </c>
      <c r="D373" s="3" t="s">
        <v>396</v>
      </c>
      <c r="E373" s="5" t="s">
        <v>397</v>
      </c>
      <c r="F373" s="3"/>
      <c r="G373" s="5" t="s">
        <v>47</v>
      </c>
      <c r="H373" s="3"/>
      <c r="I373" s="12" t="s">
        <v>57</v>
      </c>
      <c r="J373" s="3"/>
      <c r="K373" s="3" t="s">
        <v>58</v>
      </c>
      <c r="L373" s="11">
        <v>42705</v>
      </c>
      <c r="M373" s="3">
        <v>36</v>
      </c>
      <c r="N373" s="3"/>
      <c r="O373" s="10">
        <v>5546800</v>
      </c>
      <c r="P373" s="8" t="s">
        <v>246</v>
      </c>
      <c r="Q373" s="9" t="s">
        <v>246</v>
      </c>
    </row>
    <row r="374" spans="1:17" ht="15" hidden="1" x14ac:dyDescent="0.25">
      <c r="A374" s="3" t="s">
        <v>2453</v>
      </c>
      <c r="B374" s="3" t="s">
        <v>7</v>
      </c>
      <c r="C374" s="3" t="s">
        <v>78</v>
      </c>
      <c r="D374" s="3" t="s">
        <v>396</v>
      </c>
      <c r="E374" s="5" t="s">
        <v>397</v>
      </c>
      <c r="F374" s="3"/>
      <c r="G374" s="5" t="s">
        <v>47</v>
      </c>
      <c r="H374" s="3"/>
      <c r="I374" s="12" t="s">
        <v>48</v>
      </c>
      <c r="J374" s="3"/>
      <c r="K374" s="3" t="s">
        <v>49</v>
      </c>
      <c r="L374" s="11">
        <v>42887</v>
      </c>
      <c r="M374" s="3">
        <v>36</v>
      </c>
      <c r="N374" s="3"/>
      <c r="O374" s="10">
        <v>13000</v>
      </c>
      <c r="P374" s="8" t="s">
        <v>113</v>
      </c>
      <c r="Q374" s="9" t="s">
        <v>113</v>
      </c>
    </row>
    <row r="375" spans="1:17" ht="15" hidden="1" x14ac:dyDescent="0.25">
      <c r="A375" s="3" t="s">
        <v>2454</v>
      </c>
      <c r="B375" s="3" t="s">
        <v>2</v>
      </c>
      <c r="C375" s="3" t="s">
        <v>78</v>
      </c>
      <c r="D375" s="3" t="s">
        <v>396</v>
      </c>
      <c r="E375" s="5" t="s">
        <v>397</v>
      </c>
      <c r="F375" s="3"/>
      <c r="G375" s="5" t="s">
        <v>47</v>
      </c>
      <c r="H375" s="3"/>
      <c r="I375" s="12" t="s">
        <v>48</v>
      </c>
      <c r="J375" s="3"/>
      <c r="K375" s="3" t="s">
        <v>49</v>
      </c>
      <c r="L375" s="11">
        <v>42767</v>
      </c>
      <c r="M375" s="3">
        <v>48</v>
      </c>
      <c r="N375" s="3"/>
      <c r="O375" s="10">
        <v>183000</v>
      </c>
      <c r="P375" s="8" t="s">
        <v>81</v>
      </c>
      <c r="Q375" s="9" t="s">
        <v>81</v>
      </c>
    </row>
    <row r="376" spans="1:17" ht="15" hidden="1" x14ac:dyDescent="0.25">
      <c r="A376" s="3" t="s">
        <v>2455</v>
      </c>
      <c r="B376" s="3" t="s">
        <v>24</v>
      </c>
      <c r="C376" s="3" t="s">
        <v>52</v>
      </c>
      <c r="D376" s="3" t="s">
        <v>424</v>
      </c>
      <c r="E376" s="5" t="s">
        <v>425</v>
      </c>
      <c r="F376" s="3" t="s">
        <v>426</v>
      </c>
      <c r="G376" s="5" t="s">
        <v>427</v>
      </c>
      <c r="H376" s="3"/>
      <c r="I376" s="12" t="s">
        <v>48</v>
      </c>
      <c r="J376" s="3"/>
      <c r="K376" s="3" t="s">
        <v>49</v>
      </c>
      <c r="L376" s="11">
        <v>42795</v>
      </c>
      <c r="M376" s="3">
        <v>36</v>
      </c>
      <c r="N376" s="3"/>
      <c r="O376" s="10">
        <v>17000</v>
      </c>
      <c r="P376" s="8" t="s">
        <v>81</v>
      </c>
      <c r="Q376" s="9" t="s">
        <v>51</v>
      </c>
    </row>
    <row r="377" spans="1:17" hidden="1" x14ac:dyDescent="0.3">
      <c r="A377" s="3" t="s">
        <v>2456</v>
      </c>
      <c r="B377" s="3" t="s">
        <v>24</v>
      </c>
      <c r="C377" s="3" t="s">
        <v>52</v>
      </c>
      <c r="D377" s="3" t="s">
        <v>424</v>
      </c>
      <c r="E377" s="5" t="s">
        <v>425</v>
      </c>
      <c r="F377" s="3" t="s">
        <v>426</v>
      </c>
      <c r="G377" s="5" t="s">
        <v>427</v>
      </c>
      <c r="H377" s="3"/>
      <c r="I377" s="12" t="s">
        <v>48</v>
      </c>
      <c r="J377" s="3"/>
      <c r="K377" s="3" t="s">
        <v>49</v>
      </c>
      <c r="L377" s="11">
        <v>42795</v>
      </c>
      <c r="M377" s="3">
        <v>36</v>
      </c>
      <c r="N377" s="3"/>
      <c r="O377" s="10">
        <v>11000</v>
      </c>
      <c r="P377" s="8" t="s">
        <v>81</v>
      </c>
      <c r="Q377" s="7" t="s">
        <v>59</v>
      </c>
    </row>
    <row r="378" spans="1:17" ht="15" hidden="1" x14ac:dyDescent="0.25">
      <c r="A378" s="3" t="s">
        <v>2457</v>
      </c>
      <c r="B378" s="3" t="s">
        <v>24</v>
      </c>
      <c r="C378" s="3" t="s">
        <v>52</v>
      </c>
      <c r="D378" s="3" t="s">
        <v>424</v>
      </c>
      <c r="E378" s="5" t="s">
        <v>425</v>
      </c>
      <c r="F378" s="3" t="s">
        <v>426</v>
      </c>
      <c r="G378" s="5" t="s">
        <v>427</v>
      </c>
      <c r="H378" s="3"/>
      <c r="I378" s="12" t="s">
        <v>48</v>
      </c>
      <c r="J378" s="3"/>
      <c r="K378" s="3" t="s">
        <v>49</v>
      </c>
      <c r="L378" s="11">
        <v>42795</v>
      </c>
      <c r="M378" s="3">
        <v>36</v>
      </c>
      <c r="N378" s="3"/>
      <c r="O378" s="10">
        <v>4000</v>
      </c>
      <c r="P378" s="8" t="s">
        <v>81</v>
      </c>
      <c r="Q378" s="9" t="s">
        <v>113</v>
      </c>
    </row>
    <row r="379" spans="1:17" ht="15" hidden="1" x14ac:dyDescent="0.25">
      <c r="A379" s="3" t="s">
        <v>2458</v>
      </c>
      <c r="B379" s="3" t="s">
        <v>24</v>
      </c>
      <c r="C379" s="3" t="s">
        <v>52</v>
      </c>
      <c r="D379" s="3" t="s">
        <v>424</v>
      </c>
      <c r="E379" s="5" t="s">
        <v>425</v>
      </c>
      <c r="F379" s="3" t="s">
        <v>426</v>
      </c>
      <c r="G379" s="5" t="s">
        <v>427</v>
      </c>
      <c r="H379" s="3"/>
      <c r="I379" s="12" t="s">
        <v>48</v>
      </c>
      <c r="J379" s="3"/>
      <c r="K379" s="3" t="s">
        <v>49</v>
      </c>
      <c r="L379" s="11">
        <v>42795</v>
      </c>
      <c r="M379" s="3">
        <v>36</v>
      </c>
      <c r="N379" s="3"/>
      <c r="O379" s="10">
        <v>5000</v>
      </c>
      <c r="P379" s="8" t="s">
        <v>81</v>
      </c>
      <c r="Q379" s="9" t="s">
        <v>81</v>
      </c>
    </row>
    <row r="380" spans="1:17" ht="15" hidden="1" x14ac:dyDescent="0.25">
      <c r="A380" s="3" t="s">
        <v>1733</v>
      </c>
      <c r="B380" s="3" t="s">
        <v>24</v>
      </c>
      <c r="C380" s="3" t="s">
        <v>52</v>
      </c>
      <c r="D380" s="3" t="s">
        <v>424</v>
      </c>
      <c r="E380" s="5" t="s">
        <v>425</v>
      </c>
      <c r="F380" s="3" t="s">
        <v>426</v>
      </c>
      <c r="G380" s="5" t="s">
        <v>427</v>
      </c>
      <c r="H380" s="3"/>
      <c r="I380" s="12" t="s">
        <v>48</v>
      </c>
      <c r="J380" s="3"/>
      <c r="K380" s="3" t="s">
        <v>49</v>
      </c>
      <c r="L380" s="11">
        <v>42795</v>
      </c>
      <c r="M380" s="3">
        <v>36</v>
      </c>
      <c r="N380" s="3"/>
      <c r="O380" s="10">
        <v>5000</v>
      </c>
      <c r="P380" s="8" t="s">
        <v>81</v>
      </c>
      <c r="Q380" s="9" t="s">
        <v>187</v>
      </c>
    </row>
    <row r="381" spans="1:17" ht="15" hidden="1" x14ac:dyDescent="0.25">
      <c r="A381" s="3" t="s">
        <v>1734</v>
      </c>
      <c r="B381" s="3" t="s">
        <v>24</v>
      </c>
      <c r="C381" s="3" t="s">
        <v>52</v>
      </c>
      <c r="D381" s="3" t="s">
        <v>424</v>
      </c>
      <c r="E381" s="5" t="s">
        <v>425</v>
      </c>
      <c r="F381" s="3" t="s">
        <v>426</v>
      </c>
      <c r="G381" s="5" t="s">
        <v>427</v>
      </c>
      <c r="H381" s="3"/>
      <c r="I381" s="12" t="s">
        <v>48</v>
      </c>
      <c r="J381" s="3"/>
      <c r="K381" s="3" t="s">
        <v>49</v>
      </c>
      <c r="L381" s="11">
        <v>42795</v>
      </c>
      <c r="M381" s="3">
        <v>36</v>
      </c>
      <c r="N381" s="3"/>
      <c r="O381" s="10">
        <v>7050</v>
      </c>
      <c r="P381" s="8" t="s">
        <v>81</v>
      </c>
      <c r="Q381" s="9" t="s">
        <v>84</v>
      </c>
    </row>
    <row r="382" spans="1:17" ht="15" hidden="1" x14ac:dyDescent="0.25">
      <c r="A382" s="3" t="s">
        <v>1735</v>
      </c>
      <c r="B382" s="3" t="s">
        <v>4</v>
      </c>
      <c r="C382" s="3" t="s">
        <v>78</v>
      </c>
      <c r="D382" s="3" t="s">
        <v>301</v>
      </c>
      <c r="E382" s="5" t="s">
        <v>302</v>
      </c>
      <c r="F382" s="3"/>
      <c r="G382" s="5" t="s">
        <v>47</v>
      </c>
      <c r="H382" s="3"/>
      <c r="I382" s="12" t="s">
        <v>48</v>
      </c>
      <c r="J382" s="3"/>
      <c r="K382" s="3" t="s">
        <v>49</v>
      </c>
      <c r="L382" s="11">
        <v>43252</v>
      </c>
      <c r="M382" s="3">
        <v>24</v>
      </c>
      <c r="N382" s="3"/>
      <c r="O382" s="10">
        <v>45000</v>
      </c>
      <c r="P382" s="8" t="s">
        <v>92</v>
      </c>
      <c r="Q382" s="9" t="s">
        <v>92</v>
      </c>
    </row>
    <row r="383" spans="1:17" ht="15" hidden="1" x14ac:dyDescent="0.25">
      <c r="A383" s="3" t="s">
        <v>1736</v>
      </c>
      <c r="B383" s="3" t="s">
        <v>6</v>
      </c>
      <c r="C383" s="3" t="s">
        <v>78</v>
      </c>
      <c r="D383" s="3" t="s">
        <v>301</v>
      </c>
      <c r="E383" s="5" t="s">
        <v>302</v>
      </c>
      <c r="F383" s="3"/>
      <c r="G383" s="5" t="s">
        <v>47</v>
      </c>
      <c r="H383" s="3"/>
      <c r="I383" s="12" t="s">
        <v>48</v>
      </c>
      <c r="J383" s="3"/>
      <c r="K383" s="3" t="s">
        <v>49</v>
      </c>
      <c r="L383" s="11">
        <v>42339</v>
      </c>
      <c r="M383" s="3">
        <v>24</v>
      </c>
      <c r="N383" s="3"/>
      <c r="O383" s="10">
        <v>23000</v>
      </c>
      <c r="P383" s="8" t="s">
        <v>92</v>
      </c>
      <c r="Q383" s="9" t="s">
        <v>92</v>
      </c>
    </row>
    <row r="384" spans="1:17" ht="15" hidden="1" x14ac:dyDescent="0.25">
      <c r="A384" s="3" t="s">
        <v>2459</v>
      </c>
      <c r="B384" s="3" t="s">
        <v>8</v>
      </c>
      <c r="C384" s="3" t="s">
        <v>52</v>
      </c>
      <c r="D384" s="3" t="s">
        <v>169</v>
      </c>
      <c r="E384" s="5" t="s">
        <v>170</v>
      </c>
      <c r="F384" s="3" t="s">
        <v>428</v>
      </c>
      <c r="G384" s="5" t="s">
        <v>429</v>
      </c>
      <c r="H384" s="3"/>
      <c r="I384" s="12" t="s">
        <v>48</v>
      </c>
      <c r="J384" s="3"/>
      <c r="K384" s="3" t="s">
        <v>49</v>
      </c>
      <c r="L384" s="11" t="s">
        <v>50</v>
      </c>
      <c r="M384" s="3">
        <v>12</v>
      </c>
      <c r="N384" s="3"/>
      <c r="O384" s="10">
        <v>20000</v>
      </c>
      <c r="P384" s="8" t="s">
        <v>81</v>
      </c>
      <c r="Q384" s="9" t="s">
        <v>81</v>
      </c>
    </row>
    <row r="385" spans="1:17" ht="15" hidden="1" x14ac:dyDescent="0.25">
      <c r="A385" s="3" t="s">
        <v>2460</v>
      </c>
      <c r="B385" s="3" t="s">
        <v>2</v>
      </c>
      <c r="C385" s="3" t="s">
        <v>52</v>
      </c>
      <c r="D385" s="3" t="s">
        <v>430</v>
      </c>
      <c r="E385" s="5" t="s">
        <v>431</v>
      </c>
      <c r="F385" s="3" t="s">
        <v>432</v>
      </c>
      <c r="G385" s="5" t="s">
        <v>433</v>
      </c>
      <c r="H385" s="3"/>
      <c r="I385" s="12" t="s">
        <v>57</v>
      </c>
      <c r="J385" s="3"/>
      <c r="K385" s="3" t="s">
        <v>58</v>
      </c>
      <c r="L385" s="11">
        <v>42705</v>
      </c>
      <c r="M385" s="3">
        <v>36</v>
      </c>
      <c r="N385" s="3"/>
      <c r="O385" s="10">
        <v>1941961.33</v>
      </c>
      <c r="P385" s="8" t="s">
        <v>51</v>
      </c>
      <c r="Q385" s="9" t="s">
        <v>51</v>
      </c>
    </row>
    <row r="386" spans="1:17" ht="15" hidden="1" x14ac:dyDescent="0.25">
      <c r="A386" s="3" t="s">
        <v>1737</v>
      </c>
      <c r="B386" s="3" t="s">
        <v>2</v>
      </c>
      <c r="C386" s="3" t="s">
        <v>52</v>
      </c>
      <c r="D386" s="3" t="s">
        <v>53</v>
      </c>
      <c r="E386" s="5" t="s">
        <v>54</v>
      </c>
      <c r="F386" s="3" t="s">
        <v>434</v>
      </c>
      <c r="G386" s="5" t="s">
        <v>435</v>
      </c>
      <c r="H386" s="3"/>
      <c r="I386" s="12" t="s">
        <v>57</v>
      </c>
      <c r="J386" s="3"/>
      <c r="K386" s="3" t="s">
        <v>58</v>
      </c>
      <c r="L386" s="11">
        <v>42705</v>
      </c>
      <c r="M386" s="3">
        <v>24</v>
      </c>
      <c r="N386" s="3"/>
      <c r="O386" s="10">
        <v>42300</v>
      </c>
      <c r="P386" s="8" t="s">
        <v>84</v>
      </c>
      <c r="Q386" s="9" t="s">
        <v>84</v>
      </c>
    </row>
    <row r="387" spans="1:17" ht="15" hidden="1" x14ac:dyDescent="0.25">
      <c r="A387" s="3" t="s">
        <v>2461</v>
      </c>
      <c r="B387" s="3" t="s">
        <v>2</v>
      </c>
      <c r="C387" s="3" t="s">
        <v>52</v>
      </c>
      <c r="D387" s="3" t="s">
        <v>53</v>
      </c>
      <c r="E387" s="5" t="s">
        <v>54</v>
      </c>
      <c r="F387" s="3" t="s">
        <v>436</v>
      </c>
      <c r="G387" s="5" t="s">
        <v>437</v>
      </c>
      <c r="H387" s="3"/>
      <c r="I387" s="12" t="s">
        <v>57</v>
      </c>
      <c r="J387" s="3"/>
      <c r="K387" s="3" t="s">
        <v>58</v>
      </c>
      <c r="L387" s="11">
        <v>42705</v>
      </c>
      <c r="M387" s="3">
        <v>12</v>
      </c>
      <c r="N387" s="3"/>
      <c r="O387" s="10">
        <v>373229.69</v>
      </c>
      <c r="P387" s="8" t="s">
        <v>51</v>
      </c>
      <c r="Q387" s="9" t="s">
        <v>51</v>
      </c>
    </row>
    <row r="388" spans="1:17" ht="15" hidden="1" x14ac:dyDescent="0.25">
      <c r="A388" s="3" t="s">
        <v>2462</v>
      </c>
      <c r="B388" s="3" t="s">
        <v>9</v>
      </c>
      <c r="C388" s="3" t="s">
        <v>52</v>
      </c>
      <c r="D388" s="3" t="s">
        <v>53</v>
      </c>
      <c r="E388" s="5" t="s">
        <v>54</v>
      </c>
      <c r="F388" s="3" t="s">
        <v>434</v>
      </c>
      <c r="G388" s="5" t="s">
        <v>435</v>
      </c>
      <c r="H388" s="3"/>
      <c r="I388" s="12" t="s">
        <v>57</v>
      </c>
      <c r="J388" s="3"/>
      <c r="K388" s="3" t="s">
        <v>49</v>
      </c>
      <c r="L388" s="11">
        <v>43435</v>
      </c>
      <c r="M388" s="3">
        <v>36</v>
      </c>
      <c r="N388" s="3"/>
      <c r="O388" s="10">
        <v>103000</v>
      </c>
      <c r="P388" s="8" t="s">
        <v>246</v>
      </c>
      <c r="Q388" s="9" t="s">
        <v>246</v>
      </c>
    </row>
    <row r="389" spans="1:17" ht="15" hidden="1" x14ac:dyDescent="0.25">
      <c r="A389" s="3" t="s">
        <v>2463</v>
      </c>
      <c r="B389" s="3" t="s">
        <v>18</v>
      </c>
      <c r="C389" s="3" t="s">
        <v>52</v>
      </c>
      <c r="D389" s="3" t="s">
        <v>240</v>
      </c>
      <c r="E389" s="5" t="s">
        <v>241</v>
      </c>
      <c r="F389" s="3" t="s">
        <v>434</v>
      </c>
      <c r="G389" s="5" t="s">
        <v>435</v>
      </c>
      <c r="H389" s="3"/>
      <c r="I389" s="12" t="s">
        <v>57</v>
      </c>
      <c r="J389" s="3"/>
      <c r="K389" s="3" t="s">
        <v>49</v>
      </c>
      <c r="L389" s="11">
        <v>43435</v>
      </c>
      <c r="M389" s="3">
        <v>36</v>
      </c>
      <c r="N389" s="3"/>
      <c r="O389" s="10">
        <v>27965</v>
      </c>
      <c r="P389" s="8" t="s">
        <v>81</v>
      </c>
      <c r="Q389" s="9" t="s">
        <v>81</v>
      </c>
    </row>
    <row r="390" spans="1:17" ht="15" hidden="1" x14ac:dyDescent="0.25">
      <c r="A390" s="3" t="s">
        <v>2464</v>
      </c>
      <c r="B390" s="3" t="s">
        <v>8</v>
      </c>
      <c r="C390" s="3" t="s">
        <v>78</v>
      </c>
      <c r="D390" s="3" t="s">
        <v>438</v>
      </c>
      <c r="E390" s="5" t="s">
        <v>439</v>
      </c>
      <c r="F390" s="3"/>
      <c r="G390" s="5" t="s">
        <v>47</v>
      </c>
      <c r="H390" s="3"/>
      <c r="I390" s="12" t="s">
        <v>48</v>
      </c>
      <c r="J390" s="3"/>
      <c r="K390" s="3" t="s">
        <v>49</v>
      </c>
      <c r="L390" s="11">
        <v>43070</v>
      </c>
      <c r="M390" s="3">
        <v>36</v>
      </c>
      <c r="N390" s="3"/>
      <c r="O390" s="10">
        <v>20000</v>
      </c>
      <c r="P390" s="8" t="s">
        <v>81</v>
      </c>
      <c r="Q390" s="9" t="s">
        <v>81</v>
      </c>
    </row>
    <row r="391" spans="1:17" hidden="1" x14ac:dyDescent="0.3">
      <c r="A391" s="3" t="s">
        <v>2465</v>
      </c>
      <c r="B391" s="3" t="s">
        <v>4</v>
      </c>
      <c r="C391" s="3" t="s">
        <v>78</v>
      </c>
      <c r="D391" s="3" t="s">
        <v>440</v>
      </c>
      <c r="E391" s="5" t="s">
        <v>47</v>
      </c>
      <c r="F391" s="3"/>
      <c r="G391" s="5" t="s">
        <v>47</v>
      </c>
      <c r="H391" s="3"/>
      <c r="I391" s="12" t="s">
        <v>57</v>
      </c>
      <c r="J391" s="3"/>
      <c r="K391" s="3" t="s">
        <v>58</v>
      </c>
      <c r="L391" s="11">
        <v>43221</v>
      </c>
      <c r="M391" s="3">
        <v>60</v>
      </c>
      <c r="N391" s="3"/>
      <c r="O391" s="10">
        <v>1262559</v>
      </c>
      <c r="P391" s="8" t="s">
        <v>59</v>
      </c>
      <c r="Q391" s="9" t="s">
        <v>59</v>
      </c>
    </row>
    <row r="392" spans="1:17" ht="15" hidden="1" x14ac:dyDescent="0.25">
      <c r="A392" s="3" t="s">
        <v>2466</v>
      </c>
      <c r="B392" s="3" t="s">
        <v>24</v>
      </c>
      <c r="C392" s="3" t="s">
        <v>78</v>
      </c>
      <c r="D392" s="3" t="s">
        <v>441</v>
      </c>
      <c r="E392" s="5" t="s">
        <v>442</v>
      </c>
      <c r="F392" s="3"/>
      <c r="G392" s="5" t="s">
        <v>47</v>
      </c>
      <c r="H392" s="3"/>
      <c r="I392" s="12" t="s">
        <v>48</v>
      </c>
      <c r="J392" s="3"/>
      <c r="K392" s="3" t="s">
        <v>49</v>
      </c>
      <c r="L392" s="11">
        <v>42675</v>
      </c>
      <c r="M392" s="3">
        <v>36</v>
      </c>
      <c r="N392" s="3"/>
      <c r="O392" s="10">
        <v>10000</v>
      </c>
      <c r="P392" s="8" t="s">
        <v>103</v>
      </c>
      <c r="Q392" s="9" t="s">
        <v>64</v>
      </c>
    </row>
    <row r="393" spans="1:17" ht="15" hidden="1" x14ac:dyDescent="0.25">
      <c r="A393" s="3" t="s">
        <v>2467</v>
      </c>
      <c r="B393" s="3" t="s">
        <v>24</v>
      </c>
      <c r="C393" s="3" t="s">
        <v>78</v>
      </c>
      <c r="D393" s="3" t="s">
        <v>441</v>
      </c>
      <c r="E393" s="5" t="s">
        <v>442</v>
      </c>
      <c r="F393" s="3"/>
      <c r="G393" s="5" t="s">
        <v>47</v>
      </c>
      <c r="H393" s="3"/>
      <c r="I393" s="12" t="s">
        <v>48</v>
      </c>
      <c r="J393" s="3"/>
      <c r="K393" s="3" t="s">
        <v>49</v>
      </c>
      <c r="L393" s="11">
        <v>42675</v>
      </c>
      <c r="M393" s="3">
        <v>36</v>
      </c>
      <c r="N393" s="3"/>
      <c r="O393" s="10">
        <v>26000</v>
      </c>
      <c r="P393" s="8" t="s">
        <v>103</v>
      </c>
      <c r="Q393" s="9" t="s">
        <v>246</v>
      </c>
    </row>
    <row r="394" spans="1:17" hidden="1" x14ac:dyDescent="0.3">
      <c r="A394" s="3" t="s">
        <v>2468</v>
      </c>
      <c r="B394" s="3" t="s">
        <v>24</v>
      </c>
      <c r="C394" s="3" t="s">
        <v>78</v>
      </c>
      <c r="D394" s="3" t="s">
        <v>441</v>
      </c>
      <c r="E394" s="5" t="s">
        <v>442</v>
      </c>
      <c r="F394" s="3"/>
      <c r="G394" s="5" t="s">
        <v>47</v>
      </c>
      <c r="H394" s="3"/>
      <c r="I394" s="12" t="s">
        <v>48</v>
      </c>
      <c r="J394" s="3"/>
      <c r="K394" s="3" t="s">
        <v>49</v>
      </c>
      <c r="L394" s="11">
        <v>42675</v>
      </c>
      <c r="M394" s="3">
        <v>36</v>
      </c>
      <c r="N394" s="3"/>
      <c r="O394" s="10">
        <v>24000</v>
      </c>
      <c r="P394" s="8" t="s">
        <v>103</v>
      </c>
      <c r="Q394" s="9" t="s">
        <v>59</v>
      </c>
    </row>
    <row r="395" spans="1:17" ht="15" hidden="1" x14ac:dyDescent="0.25">
      <c r="A395" s="3" t="s">
        <v>2469</v>
      </c>
      <c r="B395" s="3" t="s">
        <v>24</v>
      </c>
      <c r="C395" s="3" t="s">
        <v>78</v>
      </c>
      <c r="D395" s="3" t="s">
        <v>441</v>
      </c>
      <c r="E395" s="5" t="s">
        <v>442</v>
      </c>
      <c r="F395" s="3"/>
      <c r="G395" s="5" t="s">
        <v>47</v>
      </c>
      <c r="H395" s="3"/>
      <c r="I395" s="12" t="s">
        <v>48</v>
      </c>
      <c r="J395" s="3"/>
      <c r="K395" s="3" t="s">
        <v>49</v>
      </c>
      <c r="L395" s="11">
        <v>42675</v>
      </c>
      <c r="M395" s="3">
        <v>36</v>
      </c>
      <c r="N395" s="3"/>
      <c r="O395" s="10">
        <v>12000</v>
      </c>
      <c r="P395" s="8" t="s">
        <v>103</v>
      </c>
      <c r="Q395" s="9" t="s">
        <v>103</v>
      </c>
    </row>
    <row r="396" spans="1:17" ht="15" hidden="1" x14ac:dyDescent="0.25">
      <c r="A396" s="3" t="s">
        <v>1738</v>
      </c>
      <c r="B396" s="3" t="s">
        <v>24</v>
      </c>
      <c r="C396" s="3" t="s">
        <v>78</v>
      </c>
      <c r="D396" s="3" t="s">
        <v>441</v>
      </c>
      <c r="E396" s="5" t="s">
        <v>442</v>
      </c>
      <c r="F396" s="3"/>
      <c r="G396" s="5" t="s">
        <v>47</v>
      </c>
      <c r="H396" s="3"/>
      <c r="I396" s="12" t="s">
        <v>48</v>
      </c>
      <c r="J396" s="3"/>
      <c r="K396" s="3" t="s">
        <v>49</v>
      </c>
      <c r="L396" s="11">
        <v>42675</v>
      </c>
      <c r="M396" s="3">
        <v>36</v>
      </c>
      <c r="N396" s="3"/>
      <c r="O396" s="10">
        <v>2500</v>
      </c>
      <c r="P396" s="8" t="s">
        <v>103</v>
      </c>
      <c r="Q396" s="9" t="s">
        <v>187</v>
      </c>
    </row>
    <row r="397" spans="1:17" hidden="1" x14ac:dyDescent="0.3">
      <c r="A397" s="3" t="s">
        <v>2470</v>
      </c>
      <c r="B397" s="3" t="s">
        <v>3</v>
      </c>
      <c r="C397" s="3" t="s">
        <v>52</v>
      </c>
      <c r="D397" s="3" t="s">
        <v>443</v>
      </c>
      <c r="E397" s="5" t="s">
        <v>444</v>
      </c>
      <c r="F397" s="3" t="s">
        <v>257</v>
      </c>
      <c r="G397" s="5" t="s">
        <v>258</v>
      </c>
      <c r="H397" s="3"/>
      <c r="I397" s="12" t="s">
        <v>57</v>
      </c>
      <c r="J397" s="3"/>
      <c r="K397" s="3" t="s">
        <v>58</v>
      </c>
      <c r="L397" s="11">
        <v>42979</v>
      </c>
      <c r="M397" s="3">
        <v>60</v>
      </c>
      <c r="N397" s="3"/>
      <c r="O397" s="10">
        <v>276854.40000000002</v>
      </c>
      <c r="P397" s="8" t="s">
        <v>59</v>
      </c>
      <c r="Q397" s="9" t="s">
        <v>59</v>
      </c>
    </row>
    <row r="398" spans="1:17" ht="15" hidden="1" x14ac:dyDescent="0.25">
      <c r="A398" s="3" t="s">
        <v>2471</v>
      </c>
      <c r="B398" s="3" t="s">
        <v>24</v>
      </c>
      <c r="C398" s="3" t="s">
        <v>52</v>
      </c>
      <c r="D398" s="3" t="s">
        <v>255</v>
      </c>
      <c r="E398" s="5" t="s">
        <v>256</v>
      </c>
      <c r="F398" s="3" t="s">
        <v>257</v>
      </c>
      <c r="G398" s="5" t="s">
        <v>258</v>
      </c>
      <c r="H398" s="3"/>
      <c r="I398" s="12" t="s">
        <v>48</v>
      </c>
      <c r="J398" s="3"/>
      <c r="K398" s="3" t="s">
        <v>49</v>
      </c>
      <c r="L398" s="11">
        <v>42795</v>
      </c>
      <c r="M398" s="3">
        <v>36</v>
      </c>
      <c r="N398" s="3"/>
      <c r="O398" s="10">
        <v>100000</v>
      </c>
      <c r="P398" s="8" t="s">
        <v>64</v>
      </c>
      <c r="Q398" s="9" t="s">
        <v>51</v>
      </c>
    </row>
    <row r="399" spans="1:17" ht="15" hidden="1" x14ac:dyDescent="0.25">
      <c r="A399" s="3" t="s">
        <v>2472</v>
      </c>
      <c r="B399" s="3" t="s">
        <v>24</v>
      </c>
      <c r="C399" s="3" t="s">
        <v>52</v>
      </c>
      <c r="D399" s="3" t="s">
        <v>255</v>
      </c>
      <c r="E399" s="5" t="s">
        <v>256</v>
      </c>
      <c r="F399" s="3" t="s">
        <v>257</v>
      </c>
      <c r="G399" s="5" t="s">
        <v>258</v>
      </c>
      <c r="H399" s="3"/>
      <c r="I399" s="12" t="s">
        <v>48</v>
      </c>
      <c r="J399" s="3"/>
      <c r="K399" s="3" t="s">
        <v>49</v>
      </c>
      <c r="L399" s="11">
        <v>42795</v>
      </c>
      <c r="M399" s="3">
        <v>36</v>
      </c>
      <c r="N399" s="3"/>
      <c r="O399" s="10">
        <v>195000</v>
      </c>
      <c r="P399" s="8" t="s">
        <v>64</v>
      </c>
      <c r="Q399" s="9" t="s">
        <v>64</v>
      </c>
    </row>
    <row r="400" spans="1:17" ht="15" hidden="1" x14ac:dyDescent="0.25">
      <c r="A400" s="3" t="s">
        <v>1739</v>
      </c>
      <c r="B400" s="3" t="s">
        <v>24</v>
      </c>
      <c r="C400" s="3" t="s">
        <v>52</v>
      </c>
      <c r="D400" s="3" t="s">
        <v>255</v>
      </c>
      <c r="E400" s="5" t="s">
        <v>256</v>
      </c>
      <c r="F400" s="3" t="s">
        <v>257</v>
      </c>
      <c r="G400" s="5" t="s">
        <v>258</v>
      </c>
      <c r="H400" s="3"/>
      <c r="I400" s="12" t="s">
        <v>48</v>
      </c>
      <c r="J400" s="3"/>
      <c r="K400" s="3" t="s">
        <v>49</v>
      </c>
      <c r="L400" s="11">
        <v>42795</v>
      </c>
      <c r="M400" s="3">
        <v>36</v>
      </c>
      <c r="N400" s="3"/>
      <c r="O400" s="10">
        <v>60000</v>
      </c>
      <c r="P400" s="8" t="s">
        <v>64</v>
      </c>
      <c r="Q400" s="9" t="s">
        <v>75</v>
      </c>
    </row>
    <row r="401" spans="1:17" ht="15" hidden="1" x14ac:dyDescent="0.25">
      <c r="A401" s="3" t="s">
        <v>1740</v>
      </c>
      <c r="B401" s="3" t="s">
        <v>9</v>
      </c>
      <c r="C401" s="3" t="s">
        <v>52</v>
      </c>
      <c r="D401" s="3" t="s">
        <v>71</v>
      </c>
      <c r="E401" s="5" t="s">
        <v>72</v>
      </c>
      <c r="F401" s="3" t="s">
        <v>263</v>
      </c>
      <c r="G401" s="5" t="s">
        <v>264</v>
      </c>
      <c r="H401" s="3"/>
      <c r="I401" s="12" t="s">
        <v>48</v>
      </c>
      <c r="J401" s="3"/>
      <c r="K401" s="3" t="s">
        <v>49</v>
      </c>
      <c r="L401" s="11" t="s">
        <v>50</v>
      </c>
      <c r="M401" s="3">
        <v>12</v>
      </c>
      <c r="N401" s="3"/>
      <c r="O401" s="10">
        <v>50000</v>
      </c>
      <c r="P401" s="8" t="s">
        <v>75</v>
      </c>
      <c r="Q401" s="9" t="s">
        <v>75</v>
      </c>
    </row>
    <row r="402" spans="1:17" ht="15" hidden="1" x14ac:dyDescent="0.25">
      <c r="A402" s="3" t="s">
        <v>2473</v>
      </c>
      <c r="B402" s="3" t="s">
        <v>24</v>
      </c>
      <c r="C402" s="3" t="s">
        <v>52</v>
      </c>
      <c r="D402" s="3" t="s">
        <v>53</v>
      </c>
      <c r="E402" s="5" t="s">
        <v>54</v>
      </c>
      <c r="F402" s="3" t="s">
        <v>445</v>
      </c>
      <c r="G402" s="5" t="s">
        <v>446</v>
      </c>
      <c r="H402" s="3"/>
      <c r="I402" s="12" t="s">
        <v>48</v>
      </c>
      <c r="J402" s="3"/>
      <c r="K402" s="3" t="s">
        <v>49</v>
      </c>
      <c r="L402" s="11">
        <v>42705</v>
      </c>
      <c r="M402" s="3">
        <v>36</v>
      </c>
      <c r="N402" s="3"/>
      <c r="O402" s="10">
        <v>4000</v>
      </c>
      <c r="P402" s="8" t="s">
        <v>103</v>
      </c>
      <c r="Q402" s="7" t="s">
        <v>64</v>
      </c>
    </row>
    <row r="403" spans="1:17" ht="15" hidden="1" x14ac:dyDescent="0.25">
      <c r="A403" s="3" t="s">
        <v>2474</v>
      </c>
      <c r="B403" s="3" t="s">
        <v>24</v>
      </c>
      <c r="C403" s="3" t="s">
        <v>52</v>
      </c>
      <c r="D403" s="3" t="s">
        <v>53</v>
      </c>
      <c r="E403" s="5" t="s">
        <v>54</v>
      </c>
      <c r="F403" s="3" t="s">
        <v>445</v>
      </c>
      <c r="G403" s="5" t="s">
        <v>446</v>
      </c>
      <c r="H403" s="3"/>
      <c r="I403" s="12" t="s">
        <v>48</v>
      </c>
      <c r="J403" s="3"/>
      <c r="K403" s="3" t="s">
        <v>49</v>
      </c>
      <c r="L403" s="11">
        <v>42705</v>
      </c>
      <c r="M403" s="3">
        <v>36</v>
      </c>
      <c r="N403" s="3"/>
      <c r="O403" s="10">
        <v>102000</v>
      </c>
      <c r="P403" s="8" t="s">
        <v>103</v>
      </c>
      <c r="Q403" s="9" t="s">
        <v>246</v>
      </c>
    </row>
    <row r="404" spans="1:17" ht="15" hidden="1" x14ac:dyDescent="0.25">
      <c r="A404" s="3" t="s">
        <v>2475</v>
      </c>
      <c r="B404" s="3" t="s">
        <v>24</v>
      </c>
      <c r="C404" s="3" t="s">
        <v>52</v>
      </c>
      <c r="D404" s="3" t="s">
        <v>53</v>
      </c>
      <c r="E404" s="5" t="s">
        <v>54</v>
      </c>
      <c r="F404" s="3" t="s">
        <v>445</v>
      </c>
      <c r="G404" s="5" t="s">
        <v>446</v>
      </c>
      <c r="H404" s="3"/>
      <c r="I404" s="12" t="s">
        <v>48</v>
      </c>
      <c r="J404" s="3"/>
      <c r="K404" s="3" t="s">
        <v>49</v>
      </c>
      <c r="L404" s="11">
        <v>42705</v>
      </c>
      <c r="M404" s="3">
        <v>36</v>
      </c>
      <c r="N404" s="3"/>
      <c r="O404" s="10">
        <v>13000</v>
      </c>
      <c r="P404" s="8" t="s">
        <v>103</v>
      </c>
      <c r="Q404" s="9" t="s">
        <v>103</v>
      </c>
    </row>
    <row r="405" spans="1:17" ht="15" hidden="1" x14ac:dyDescent="0.25">
      <c r="A405" s="3" t="s">
        <v>2476</v>
      </c>
      <c r="B405" s="3" t="s">
        <v>24</v>
      </c>
      <c r="C405" s="3" t="s">
        <v>52</v>
      </c>
      <c r="D405" s="3" t="s">
        <v>53</v>
      </c>
      <c r="E405" s="5" t="s">
        <v>54</v>
      </c>
      <c r="F405" s="3" t="s">
        <v>445</v>
      </c>
      <c r="G405" s="5" t="s">
        <v>446</v>
      </c>
      <c r="H405" s="3"/>
      <c r="I405" s="12" t="s">
        <v>48</v>
      </c>
      <c r="J405" s="3"/>
      <c r="K405" s="3" t="s">
        <v>49</v>
      </c>
      <c r="L405" s="11">
        <v>42705</v>
      </c>
      <c r="M405" s="3">
        <v>36</v>
      </c>
      <c r="N405" s="3"/>
      <c r="O405" s="10">
        <v>55000</v>
      </c>
      <c r="P405" s="8" t="s">
        <v>103</v>
      </c>
      <c r="Q405" s="9" t="s">
        <v>81</v>
      </c>
    </row>
    <row r="406" spans="1:17" ht="15" hidden="1" x14ac:dyDescent="0.25">
      <c r="A406" s="3" t="s">
        <v>1741</v>
      </c>
      <c r="B406" s="3" t="s">
        <v>24</v>
      </c>
      <c r="C406" s="3" t="s">
        <v>52</v>
      </c>
      <c r="D406" s="3" t="s">
        <v>53</v>
      </c>
      <c r="E406" s="5" t="s">
        <v>54</v>
      </c>
      <c r="F406" s="3" t="s">
        <v>445</v>
      </c>
      <c r="G406" s="5" t="s">
        <v>446</v>
      </c>
      <c r="H406" s="3"/>
      <c r="I406" s="12" t="s">
        <v>48</v>
      </c>
      <c r="J406" s="3"/>
      <c r="K406" s="3" t="s">
        <v>49</v>
      </c>
      <c r="L406" s="11">
        <v>42705</v>
      </c>
      <c r="M406" s="3">
        <v>36</v>
      </c>
      <c r="N406" s="3"/>
      <c r="O406" s="10">
        <v>27000</v>
      </c>
      <c r="P406" s="8" t="s">
        <v>103</v>
      </c>
      <c r="Q406" s="9" t="s">
        <v>187</v>
      </c>
    </row>
    <row r="407" spans="1:17" ht="15" hidden="1" x14ac:dyDescent="0.25">
      <c r="A407" s="3" t="s">
        <v>1742</v>
      </c>
      <c r="B407" s="3" t="s">
        <v>3</v>
      </c>
      <c r="C407" s="3" t="s">
        <v>124</v>
      </c>
      <c r="D407" s="3" t="s">
        <v>259</v>
      </c>
      <c r="E407" s="5" t="s">
        <v>260</v>
      </c>
      <c r="F407" s="3" t="s">
        <v>447</v>
      </c>
      <c r="G407" s="5" t="s">
        <v>262</v>
      </c>
      <c r="H407" s="3"/>
      <c r="I407" s="12" t="s">
        <v>57</v>
      </c>
      <c r="J407" s="3"/>
      <c r="K407" s="3" t="s">
        <v>58</v>
      </c>
      <c r="L407" s="11" t="s">
        <v>50</v>
      </c>
      <c r="M407" s="3">
        <v>24</v>
      </c>
      <c r="N407" s="3"/>
      <c r="O407" s="10">
        <v>53000</v>
      </c>
      <c r="P407" s="8" t="s">
        <v>84</v>
      </c>
      <c r="Q407" s="9" t="s">
        <v>84</v>
      </c>
    </row>
    <row r="408" spans="1:17" ht="15" hidden="1" x14ac:dyDescent="0.25">
      <c r="A408" s="3" t="s">
        <v>2477</v>
      </c>
      <c r="B408" s="3" t="s">
        <v>3</v>
      </c>
      <c r="C408" s="3" t="s">
        <v>124</v>
      </c>
      <c r="D408" s="3" t="s">
        <v>259</v>
      </c>
      <c r="E408" s="5" t="s">
        <v>260</v>
      </c>
      <c r="F408" s="3" t="s">
        <v>261</v>
      </c>
      <c r="G408" s="5" t="s">
        <v>262</v>
      </c>
      <c r="H408" s="3"/>
      <c r="I408" s="12" t="s">
        <v>57</v>
      </c>
      <c r="J408" s="3"/>
      <c r="K408" s="3" t="s">
        <v>58</v>
      </c>
      <c r="L408" s="11">
        <v>43009</v>
      </c>
      <c r="M408" s="3">
        <v>48</v>
      </c>
      <c r="N408" s="3"/>
      <c r="O408" s="10">
        <v>4000</v>
      </c>
      <c r="P408" s="8" t="s">
        <v>81</v>
      </c>
      <c r="Q408" s="9" t="s">
        <v>81</v>
      </c>
    </row>
    <row r="409" spans="1:17" ht="15" hidden="1" x14ac:dyDescent="0.25">
      <c r="A409" s="3" t="s">
        <v>2478</v>
      </c>
      <c r="B409" s="3" t="s">
        <v>1</v>
      </c>
      <c r="C409" s="3" t="s">
        <v>52</v>
      </c>
      <c r="D409" s="3" t="s">
        <v>448</v>
      </c>
      <c r="E409" s="5" t="s">
        <v>449</v>
      </c>
      <c r="F409" s="3" t="s">
        <v>450</v>
      </c>
      <c r="G409" s="5" t="s">
        <v>451</v>
      </c>
      <c r="H409" s="3"/>
      <c r="I409" s="12" t="s">
        <v>57</v>
      </c>
      <c r="J409" s="3"/>
      <c r="K409" s="3" t="s">
        <v>58</v>
      </c>
      <c r="L409" s="11">
        <v>42491</v>
      </c>
      <c r="M409" s="3">
        <v>36</v>
      </c>
      <c r="N409" s="3"/>
      <c r="O409" s="10">
        <v>200000</v>
      </c>
      <c r="P409" s="8" t="s">
        <v>213</v>
      </c>
      <c r="Q409" s="9" t="s">
        <v>213</v>
      </c>
    </row>
    <row r="410" spans="1:17" ht="15" hidden="1" x14ac:dyDescent="0.25">
      <c r="A410" s="3" t="s">
        <v>1743</v>
      </c>
      <c r="B410" s="3" t="s">
        <v>3</v>
      </c>
      <c r="C410" s="3" t="s">
        <v>52</v>
      </c>
      <c r="D410" s="3" t="s">
        <v>452</v>
      </c>
      <c r="E410" s="5" t="s">
        <v>453</v>
      </c>
      <c r="F410" s="3" t="s">
        <v>454</v>
      </c>
      <c r="G410" s="5" t="s">
        <v>455</v>
      </c>
      <c r="H410" s="3"/>
      <c r="I410" s="12" t="s">
        <v>57</v>
      </c>
      <c r="J410" s="3"/>
      <c r="K410" s="3" t="s">
        <v>58</v>
      </c>
      <c r="L410" s="11" t="s">
        <v>50</v>
      </c>
      <c r="M410" s="3">
        <v>36</v>
      </c>
      <c r="N410" s="3"/>
      <c r="O410" s="10">
        <v>57000</v>
      </c>
      <c r="P410" s="8" t="s">
        <v>75</v>
      </c>
      <c r="Q410" s="9" t="s">
        <v>75</v>
      </c>
    </row>
    <row r="411" spans="1:17" ht="15" hidden="1" x14ac:dyDescent="0.25">
      <c r="A411" s="3" t="s">
        <v>2479</v>
      </c>
      <c r="B411" s="3" t="s">
        <v>1</v>
      </c>
      <c r="C411" s="3" t="s">
        <v>52</v>
      </c>
      <c r="D411" s="3" t="s">
        <v>456</v>
      </c>
      <c r="E411" s="5" t="s">
        <v>457</v>
      </c>
      <c r="F411" s="3" t="s">
        <v>458</v>
      </c>
      <c r="G411" s="5" t="s">
        <v>459</v>
      </c>
      <c r="H411" s="3"/>
      <c r="I411" s="12" t="s">
        <v>57</v>
      </c>
      <c r="J411" s="3"/>
      <c r="K411" s="3" t="s">
        <v>58</v>
      </c>
      <c r="L411" s="11">
        <v>42370</v>
      </c>
      <c r="M411" s="3">
        <v>36</v>
      </c>
      <c r="N411" s="3"/>
      <c r="O411" s="10">
        <v>100000</v>
      </c>
      <c r="P411" s="8" t="s">
        <v>213</v>
      </c>
      <c r="Q411" s="9" t="s">
        <v>213</v>
      </c>
    </row>
    <row r="412" spans="1:17" ht="15" hidden="1" x14ac:dyDescent="0.25">
      <c r="A412" s="3" t="s">
        <v>2480</v>
      </c>
      <c r="B412" s="3" t="s">
        <v>5</v>
      </c>
      <c r="C412" s="3" t="s">
        <v>52</v>
      </c>
      <c r="D412" s="3" t="s">
        <v>53</v>
      </c>
      <c r="E412" s="5" t="s">
        <v>54</v>
      </c>
      <c r="F412" s="3" t="s">
        <v>460</v>
      </c>
      <c r="G412" s="5" t="s">
        <v>461</v>
      </c>
      <c r="H412" s="3"/>
      <c r="I412" s="12" t="s">
        <v>57</v>
      </c>
      <c r="J412" s="3"/>
      <c r="K412" s="3" t="s">
        <v>58</v>
      </c>
      <c r="L412" s="11">
        <v>42644</v>
      </c>
      <c r="M412" s="3">
        <v>60</v>
      </c>
      <c r="N412" s="3"/>
      <c r="O412" s="10">
        <v>65000</v>
      </c>
      <c r="P412" s="8" t="s">
        <v>246</v>
      </c>
      <c r="Q412" s="9" t="s">
        <v>246</v>
      </c>
    </row>
    <row r="413" spans="1:17" ht="15" hidden="1" x14ac:dyDescent="0.25">
      <c r="A413" s="3" t="s">
        <v>1744</v>
      </c>
      <c r="B413" s="3" t="s">
        <v>7</v>
      </c>
      <c r="C413" s="3" t="s">
        <v>52</v>
      </c>
      <c r="D413" s="3" t="s">
        <v>53</v>
      </c>
      <c r="E413" s="5" t="s">
        <v>54</v>
      </c>
      <c r="F413" s="3" t="s">
        <v>257</v>
      </c>
      <c r="G413" s="5" t="s">
        <v>258</v>
      </c>
      <c r="H413" s="3"/>
      <c r="I413" s="12" t="s">
        <v>48</v>
      </c>
      <c r="J413" s="3"/>
      <c r="K413" s="3" t="s">
        <v>49</v>
      </c>
      <c r="L413" s="11">
        <v>42705</v>
      </c>
      <c r="M413" s="3">
        <v>12</v>
      </c>
      <c r="N413" s="3"/>
      <c r="O413" s="10">
        <v>3200000</v>
      </c>
      <c r="P413" s="8" t="s">
        <v>84</v>
      </c>
      <c r="Q413" s="9" t="s">
        <v>84</v>
      </c>
    </row>
    <row r="414" spans="1:17" ht="15" hidden="1" x14ac:dyDescent="0.25">
      <c r="A414" s="3" t="s">
        <v>2481</v>
      </c>
      <c r="B414" s="3" t="s">
        <v>7</v>
      </c>
      <c r="C414" s="3" t="s">
        <v>52</v>
      </c>
      <c r="D414" s="3" t="s">
        <v>53</v>
      </c>
      <c r="E414" s="5" t="s">
        <v>54</v>
      </c>
      <c r="F414" s="3" t="s">
        <v>127</v>
      </c>
      <c r="G414" s="5" t="s">
        <v>233</v>
      </c>
      <c r="H414" s="3"/>
      <c r="I414" s="12" t="s">
        <v>48</v>
      </c>
      <c r="J414" s="3"/>
      <c r="K414" s="3" t="s">
        <v>49</v>
      </c>
      <c r="L414" s="11">
        <v>42856</v>
      </c>
      <c r="M414" s="3">
        <v>36</v>
      </c>
      <c r="N414" s="3"/>
      <c r="O414" s="10">
        <v>179995</v>
      </c>
      <c r="P414" s="8" t="s">
        <v>51</v>
      </c>
      <c r="Q414" s="9" t="s">
        <v>51</v>
      </c>
    </row>
    <row r="415" spans="1:17" ht="15" hidden="1" x14ac:dyDescent="0.25">
      <c r="A415" s="3" t="s">
        <v>1745</v>
      </c>
      <c r="B415" s="3" t="s">
        <v>4</v>
      </c>
      <c r="C415" s="3" t="s">
        <v>52</v>
      </c>
      <c r="D415" s="3" t="s">
        <v>53</v>
      </c>
      <c r="E415" s="5" t="s">
        <v>54</v>
      </c>
      <c r="F415" s="3" t="s">
        <v>462</v>
      </c>
      <c r="G415" s="5" t="s">
        <v>463</v>
      </c>
      <c r="H415" s="3"/>
      <c r="I415" s="12" t="s">
        <v>48</v>
      </c>
      <c r="J415" s="3"/>
      <c r="K415" s="3" t="s">
        <v>49</v>
      </c>
      <c r="L415" s="11" t="s">
        <v>50</v>
      </c>
      <c r="M415" s="3">
        <v>60</v>
      </c>
      <c r="N415" s="3"/>
      <c r="O415" s="10">
        <v>285000</v>
      </c>
      <c r="P415" s="8" t="s">
        <v>84</v>
      </c>
      <c r="Q415" s="9" t="s">
        <v>84</v>
      </c>
    </row>
    <row r="416" spans="1:17" ht="15" hidden="1" x14ac:dyDescent="0.25">
      <c r="A416" s="3" t="s">
        <v>2482</v>
      </c>
      <c r="B416" s="3" t="s">
        <v>8</v>
      </c>
      <c r="C416" s="3" t="s">
        <v>52</v>
      </c>
      <c r="D416" s="3" t="s">
        <v>464</v>
      </c>
      <c r="E416" s="5" t="s">
        <v>465</v>
      </c>
      <c r="F416" s="3" t="s">
        <v>466</v>
      </c>
      <c r="G416" s="5" t="s">
        <v>467</v>
      </c>
      <c r="H416" s="3"/>
      <c r="I416" s="12" t="s">
        <v>57</v>
      </c>
      <c r="J416" s="3"/>
      <c r="K416" s="3" t="s">
        <v>58</v>
      </c>
      <c r="L416" s="11">
        <v>43070</v>
      </c>
      <c r="M416" s="3">
        <v>24</v>
      </c>
      <c r="N416" s="3"/>
      <c r="O416" s="10">
        <v>273117.88</v>
      </c>
      <c r="P416" s="8" t="s">
        <v>51</v>
      </c>
      <c r="Q416" s="9" t="s">
        <v>51</v>
      </c>
    </row>
    <row r="417" spans="1:17" ht="15" hidden="1" x14ac:dyDescent="0.25">
      <c r="A417" s="3" t="s">
        <v>2483</v>
      </c>
      <c r="B417" s="3" t="s">
        <v>3</v>
      </c>
      <c r="C417" s="3" t="s">
        <v>52</v>
      </c>
      <c r="D417" s="3" t="s">
        <v>53</v>
      </c>
      <c r="E417" s="5" t="s">
        <v>54</v>
      </c>
      <c r="F417" s="3" t="s">
        <v>462</v>
      </c>
      <c r="G417" s="5" t="s">
        <v>463</v>
      </c>
      <c r="H417" s="3"/>
      <c r="I417" s="12" t="s">
        <v>57</v>
      </c>
      <c r="J417" s="3"/>
      <c r="K417" s="3" t="s">
        <v>58</v>
      </c>
      <c r="L417" s="11">
        <v>42979</v>
      </c>
      <c r="M417" s="3">
        <v>60</v>
      </c>
      <c r="N417" s="3"/>
      <c r="O417" s="10">
        <v>2050000</v>
      </c>
      <c r="P417" s="8" t="s">
        <v>246</v>
      </c>
      <c r="Q417" s="9" t="s">
        <v>246</v>
      </c>
    </row>
    <row r="418" spans="1:17" ht="15" hidden="1" x14ac:dyDescent="0.25">
      <c r="A418" s="3" t="s">
        <v>2484</v>
      </c>
      <c r="B418" s="3" t="s">
        <v>8</v>
      </c>
      <c r="C418" s="3" t="s">
        <v>52</v>
      </c>
      <c r="D418" s="3" t="s">
        <v>53</v>
      </c>
      <c r="E418" s="5" t="s">
        <v>54</v>
      </c>
      <c r="F418" s="3" t="s">
        <v>468</v>
      </c>
      <c r="G418" s="5" t="s">
        <v>469</v>
      </c>
      <c r="H418" s="3"/>
      <c r="I418" s="12" t="s">
        <v>48</v>
      </c>
      <c r="J418" s="3"/>
      <c r="K418" s="3" t="s">
        <v>49</v>
      </c>
      <c r="L418" s="11">
        <v>42522</v>
      </c>
      <c r="M418" s="3">
        <v>12</v>
      </c>
      <c r="N418" s="3"/>
      <c r="O418" s="10">
        <v>134965</v>
      </c>
      <c r="P418" s="8" t="s">
        <v>51</v>
      </c>
      <c r="Q418" s="9" t="s">
        <v>51</v>
      </c>
    </row>
    <row r="419" spans="1:17" ht="15" hidden="1" x14ac:dyDescent="0.25">
      <c r="A419" s="3" t="s">
        <v>2485</v>
      </c>
      <c r="B419" s="3" t="s">
        <v>5</v>
      </c>
      <c r="C419" s="3" t="s">
        <v>52</v>
      </c>
      <c r="D419" s="3" t="s">
        <v>53</v>
      </c>
      <c r="E419" s="5" t="s">
        <v>54</v>
      </c>
      <c r="F419" s="3" t="s">
        <v>470</v>
      </c>
      <c r="G419" s="5" t="s">
        <v>471</v>
      </c>
      <c r="H419" s="3"/>
      <c r="I419" s="12" t="s">
        <v>57</v>
      </c>
      <c r="J419" s="3"/>
      <c r="K419" s="3" t="s">
        <v>58</v>
      </c>
      <c r="L419" s="11">
        <v>42522</v>
      </c>
      <c r="M419" s="3">
        <v>48</v>
      </c>
      <c r="N419" s="3"/>
      <c r="O419" s="10">
        <v>262154.7</v>
      </c>
      <c r="P419" s="8" t="s">
        <v>51</v>
      </c>
      <c r="Q419" s="9" t="s">
        <v>51</v>
      </c>
    </row>
    <row r="420" spans="1:17" ht="15" hidden="1" x14ac:dyDescent="0.25">
      <c r="A420" s="3" t="s">
        <v>2486</v>
      </c>
      <c r="B420" s="3" t="s">
        <v>4</v>
      </c>
      <c r="C420" s="3" t="s">
        <v>52</v>
      </c>
      <c r="D420" s="3" t="s">
        <v>53</v>
      </c>
      <c r="E420" s="5" t="s">
        <v>54</v>
      </c>
      <c r="F420" s="3" t="s">
        <v>472</v>
      </c>
      <c r="G420" s="5" t="s">
        <v>473</v>
      </c>
      <c r="H420" s="3"/>
      <c r="I420" s="12" t="s">
        <v>48</v>
      </c>
      <c r="J420" s="3"/>
      <c r="K420" s="3" t="s">
        <v>49</v>
      </c>
      <c r="L420" s="11">
        <v>43070</v>
      </c>
      <c r="M420" s="3">
        <v>60</v>
      </c>
      <c r="N420" s="3"/>
      <c r="O420" s="10">
        <v>93657.97</v>
      </c>
      <c r="P420" s="8" t="s">
        <v>51</v>
      </c>
      <c r="Q420" s="9" t="s">
        <v>51</v>
      </c>
    </row>
    <row r="421" spans="1:17" ht="15" hidden="1" x14ac:dyDescent="0.25">
      <c r="A421" s="3" t="s">
        <v>2487</v>
      </c>
      <c r="B421" s="3" t="s">
        <v>6</v>
      </c>
      <c r="C421" s="3" t="s">
        <v>52</v>
      </c>
      <c r="D421" s="3" t="s">
        <v>240</v>
      </c>
      <c r="E421" s="5" t="s">
        <v>241</v>
      </c>
      <c r="F421" s="3" t="s">
        <v>474</v>
      </c>
      <c r="G421" s="5" t="s">
        <v>475</v>
      </c>
      <c r="H421" s="3"/>
      <c r="I421" s="12" t="s">
        <v>48</v>
      </c>
      <c r="J421" s="3"/>
      <c r="K421" s="3" t="s">
        <v>49</v>
      </c>
      <c r="L421" s="11">
        <v>42339</v>
      </c>
      <c r="M421" s="3">
        <v>36</v>
      </c>
      <c r="N421" s="3"/>
      <c r="O421" s="10">
        <v>43559.67</v>
      </c>
      <c r="P421" s="8" t="s">
        <v>51</v>
      </c>
      <c r="Q421" s="9" t="s">
        <v>51</v>
      </c>
    </row>
    <row r="422" spans="1:17" ht="15" hidden="1" x14ac:dyDescent="0.25">
      <c r="A422" s="3" t="s">
        <v>2488</v>
      </c>
      <c r="B422" s="3" t="s">
        <v>20</v>
      </c>
      <c r="C422" s="3" t="s">
        <v>52</v>
      </c>
      <c r="D422" s="3" t="s">
        <v>53</v>
      </c>
      <c r="E422" s="5" t="s">
        <v>54</v>
      </c>
      <c r="F422" s="3" t="s">
        <v>55</v>
      </c>
      <c r="G422" s="5" t="s">
        <v>56</v>
      </c>
      <c r="H422" s="3"/>
      <c r="I422" s="12" t="s">
        <v>48</v>
      </c>
      <c r="J422" s="3"/>
      <c r="K422" s="3" t="s">
        <v>49</v>
      </c>
      <c r="L422" s="11">
        <v>42644</v>
      </c>
      <c r="M422" s="3">
        <v>48</v>
      </c>
      <c r="N422" s="3"/>
      <c r="O422" s="10">
        <v>107400</v>
      </c>
      <c r="P422" s="8" t="s">
        <v>246</v>
      </c>
      <c r="Q422" s="9" t="s">
        <v>64</v>
      </c>
    </row>
    <row r="423" spans="1:17" ht="15" hidden="1" x14ac:dyDescent="0.25">
      <c r="A423" s="3" t="s">
        <v>2489</v>
      </c>
      <c r="B423" s="3" t="s">
        <v>20</v>
      </c>
      <c r="C423" s="3" t="s">
        <v>52</v>
      </c>
      <c r="D423" s="3" t="s">
        <v>53</v>
      </c>
      <c r="E423" s="5" t="s">
        <v>54</v>
      </c>
      <c r="F423" s="3" t="s">
        <v>55</v>
      </c>
      <c r="G423" s="5" t="s">
        <v>56</v>
      </c>
      <c r="H423" s="3"/>
      <c r="I423" s="12" t="s">
        <v>48</v>
      </c>
      <c r="J423" s="3"/>
      <c r="K423" s="3" t="s">
        <v>49</v>
      </c>
      <c r="L423" s="11">
        <v>42644</v>
      </c>
      <c r="M423" s="3">
        <v>48</v>
      </c>
      <c r="N423" s="3"/>
      <c r="O423" s="10">
        <v>959000</v>
      </c>
      <c r="P423" s="8" t="s">
        <v>246</v>
      </c>
      <c r="Q423" s="9" t="s">
        <v>246</v>
      </c>
    </row>
    <row r="424" spans="1:17" ht="15" hidden="1" x14ac:dyDescent="0.25">
      <c r="A424" s="3" t="s">
        <v>2490</v>
      </c>
      <c r="B424" s="3" t="s">
        <v>7</v>
      </c>
      <c r="C424" s="3" t="s">
        <v>52</v>
      </c>
      <c r="D424" s="3" t="s">
        <v>53</v>
      </c>
      <c r="E424" s="5" t="s">
        <v>54</v>
      </c>
      <c r="F424" s="3" t="s">
        <v>476</v>
      </c>
      <c r="G424" s="5" t="s">
        <v>477</v>
      </c>
      <c r="H424" s="3"/>
      <c r="I424" s="12" t="s">
        <v>57</v>
      </c>
      <c r="J424" s="3"/>
      <c r="K424" s="3" t="s">
        <v>58</v>
      </c>
      <c r="L424" s="11">
        <v>42522</v>
      </c>
      <c r="M424" s="3">
        <v>48</v>
      </c>
      <c r="N424" s="3"/>
      <c r="O424" s="10">
        <v>109490</v>
      </c>
      <c r="P424" s="8" t="s">
        <v>51</v>
      </c>
      <c r="Q424" s="9" t="s">
        <v>51</v>
      </c>
    </row>
    <row r="425" spans="1:17" ht="15" hidden="1" x14ac:dyDescent="0.25">
      <c r="A425" s="3" t="s">
        <v>2491</v>
      </c>
      <c r="B425" s="3" t="s">
        <v>8</v>
      </c>
      <c r="C425" s="3" t="s">
        <v>52</v>
      </c>
      <c r="D425" s="3" t="s">
        <v>240</v>
      </c>
      <c r="E425" s="5" t="s">
        <v>241</v>
      </c>
      <c r="F425" s="3" t="s">
        <v>478</v>
      </c>
      <c r="G425" s="5" t="s">
        <v>479</v>
      </c>
      <c r="H425" s="3"/>
      <c r="I425" s="12" t="s">
        <v>57</v>
      </c>
      <c r="J425" s="3"/>
      <c r="K425" s="3" t="s">
        <v>58</v>
      </c>
      <c r="L425" s="11">
        <v>42887</v>
      </c>
      <c r="M425" s="3">
        <v>60</v>
      </c>
      <c r="N425" s="3"/>
      <c r="O425" s="10">
        <v>1382599.59</v>
      </c>
      <c r="P425" s="8" t="s">
        <v>51</v>
      </c>
      <c r="Q425" s="9" t="s">
        <v>51</v>
      </c>
    </row>
    <row r="426" spans="1:17" ht="15" hidden="1" x14ac:dyDescent="0.25">
      <c r="A426" s="3" t="s">
        <v>2492</v>
      </c>
      <c r="B426" s="3" t="s">
        <v>2</v>
      </c>
      <c r="C426" s="3" t="s">
        <v>52</v>
      </c>
      <c r="D426" s="3" t="s">
        <v>53</v>
      </c>
      <c r="E426" s="5" t="s">
        <v>54</v>
      </c>
      <c r="F426" s="3" t="s">
        <v>55</v>
      </c>
      <c r="G426" s="5" t="s">
        <v>56</v>
      </c>
      <c r="H426" s="3"/>
      <c r="I426" s="12" t="s">
        <v>48</v>
      </c>
      <c r="J426" s="3"/>
      <c r="K426" s="3" t="s">
        <v>49</v>
      </c>
      <c r="L426" s="11">
        <v>42736</v>
      </c>
      <c r="M426" s="3">
        <v>36</v>
      </c>
      <c r="N426" s="3"/>
      <c r="O426" s="10">
        <v>223500</v>
      </c>
      <c r="P426" s="8" t="s">
        <v>64</v>
      </c>
      <c r="Q426" s="9" t="s">
        <v>64</v>
      </c>
    </row>
    <row r="427" spans="1:17" ht="15" hidden="1" x14ac:dyDescent="0.25">
      <c r="A427" s="3" t="s">
        <v>1746</v>
      </c>
      <c r="B427" s="3" t="s">
        <v>9</v>
      </c>
      <c r="C427" s="3" t="s">
        <v>52</v>
      </c>
      <c r="D427" s="3" t="s">
        <v>53</v>
      </c>
      <c r="E427" s="5" t="s">
        <v>54</v>
      </c>
      <c r="F427" s="3" t="s">
        <v>480</v>
      </c>
      <c r="G427" s="5" t="s">
        <v>481</v>
      </c>
      <c r="H427" s="3"/>
      <c r="I427" s="12" t="s">
        <v>57</v>
      </c>
      <c r="J427" s="3"/>
      <c r="K427" s="3" t="s">
        <v>58</v>
      </c>
      <c r="L427" s="11">
        <v>43221</v>
      </c>
      <c r="M427" s="3">
        <v>24</v>
      </c>
      <c r="N427" s="3"/>
      <c r="O427" s="10">
        <v>3200</v>
      </c>
      <c r="P427" s="8" t="s">
        <v>84</v>
      </c>
      <c r="Q427" s="7" t="s">
        <v>84</v>
      </c>
    </row>
    <row r="428" spans="1:17" ht="15" hidden="1" x14ac:dyDescent="0.25">
      <c r="A428" s="3" t="s">
        <v>2493</v>
      </c>
      <c r="B428" s="3" t="s">
        <v>4</v>
      </c>
      <c r="C428" s="3" t="s">
        <v>52</v>
      </c>
      <c r="D428" s="3" t="s">
        <v>53</v>
      </c>
      <c r="E428" s="5" t="s">
        <v>54</v>
      </c>
      <c r="F428" s="3" t="s">
        <v>482</v>
      </c>
      <c r="G428" s="5" t="s">
        <v>483</v>
      </c>
      <c r="H428" s="3"/>
      <c r="I428" s="12" t="s">
        <v>57</v>
      </c>
      <c r="J428" s="3"/>
      <c r="K428" s="3" t="s">
        <v>58</v>
      </c>
      <c r="L428" s="11">
        <v>43252</v>
      </c>
      <c r="M428" s="3">
        <v>60</v>
      </c>
      <c r="N428" s="3"/>
      <c r="O428" s="10">
        <v>155000</v>
      </c>
      <c r="P428" s="8" t="s">
        <v>246</v>
      </c>
      <c r="Q428" s="9" t="s">
        <v>246</v>
      </c>
    </row>
    <row r="429" spans="1:17" ht="15" hidden="1" x14ac:dyDescent="0.25">
      <c r="A429" s="3" t="s">
        <v>1747</v>
      </c>
      <c r="B429" s="3" t="s">
        <v>9</v>
      </c>
      <c r="C429" s="3" t="s">
        <v>52</v>
      </c>
      <c r="D429" s="3" t="s">
        <v>53</v>
      </c>
      <c r="E429" s="5" t="s">
        <v>54</v>
      </c>
      <c r="F429" s="3" t="s">
        <v>484</v>
      </c>
      <c r="G429" s="5" t="s">
        <v>485</v>
      </c>
      <c r="H429" s="3"/>
      <c r="I429" s="12" t="s">
        <v>57</v>
      </c>
      <c r="J429" s="3"/>
      <c r="K429" s="3" t="s">
        <v>58</v>
      </c>
      <c r="L429" s="11">
        <v>43221</v>
      </c>
      <c r="M429" s="3">
        <v>24</v>
      </c>
      <c r="N429" s="3"/>
      <c r="O429" s="10">
        <v>24200</v>
      </c>
      <c r="P429" s="8" t="s">
        <v>84</v>
      </c>
      <c r="Q429" s="9" t="s">
        <v>84</v>
      </c>
    </row>
    <row r="430" spans="1:17" ht="15" hidden="1" x14ac:dyDescent="0.25">
      <c r="A430" s="3" t="s">
        <v>2494</v>
      </c>
      <c r="B430" s="3" t="s">
        <v>4</v>
      </c>
      <c r="C430" s="3" t="s">
        <v>52</v>
      </c>
      <c r="D430" s="3" t="s">
        <v>53</v>
      </c>
      <c r="E430" s="5" t="s">
        <v>54</v>
      </c>
      <c r="F430" s="3" t="s">
        <v>486</v>
      </c>
      <c r="G430" s="5" t="s">
        <v>487</v>
      </c>
      <c r="H430" s="3"/>
      <c r="I430" s="12" t="s">
        <v>48</v>
      </c>
      <c r="J430" s="3"/>
      <c r="K430" s="3" t="s">
        <v>49</v>
      </c>
      <c r="L430" s="11">
        <v>43282</v>
      </c>
      <c r="M430" s="3">
        <v>36</v>
      </c>
      <c r="N430" s="3"/>
      <c r="O430" s="10">
        <v>2613000</v>
      </c>
      <c r="P430" s="8" t="s">
        <v>103</v>
      </c>
      <c r="Q430" s="9" t="s">
        <v>103</v>
      </c>
    </row>
    <row r="431" spans="1:17" hidden="1" x14ac:dyDescent="0.3">
      <c r="A431" s="3" t="s">
        <v>2495</v>
      </c>
      <c r="B431" s="3" t="s">
        <v>4</v>
      </c>
      <c r="C431" s="3" t="s">
        <v>52</v>
      </c>
      <c r="D431" s="3" t="s">
        <v>53</v>
      </c>
      <c r="E431" s="5" t="s">
        <v>54</v>
      </c>
      <c r="F431" s="3" t="s">
        <v>488</v>
      </c>
      <c r="G431" s="5" t="s">
        <v>489</v>
      </c>
      <c r="H431" s="3"/>
      <c r="I431" s="12" t="s">
        <v>57</v>
      </c>
      <c r="J431" s="3"/>
      <c r="K431" s="3" t="s">
        <v>58</v>
      </c>
      <c r="L431" s="11">
        <v>43344</v>
      </c>
      <c r="M431" s="3">
        <v>36</v>
      </c>
      <c r="N431" s="3"/>
      <c r="O431" s="10">
        <v>192400</v>
      </c>
      <c r="P431" s="8" t="s">
        <v>59</v>
      </c>
      <c r="Q431" s="9" t="s">
        <v>59</v>
      </c>
    </row>
    <row r="432" spans="1:17" ht="15" hidden="1" x14ac:dyDescent="0.25">
      <c r="A432" s="3" t="s">
        <v>2496</v>
      </c>
      <c r="B432" s="3" t="s">
        <v>4</v>
      </c>
      <c r="C432" s="3" t="s">
        <v>52</v>
      </c>
      <c r="D432" s="3" t="s">
        <v>53</v>
      </c>
      <c r="E432" s="5" t="s">
        <v>54</v>
      </c>
      <c r="F432" s="3" t="s">
        <v>370</v>
      </c>
      <c r="G432" s="5" t="s">
        <v>371</v>
      </c>
      <c r="H432" s="3"/>
      <c r="I432" s="12" t="s">
        <v>57</v>
      </c>
      <c r="J432" s="3"/>
      <c r="K432" s="3" t="s">
        <v>49</v>
      </c>
      <c r="L432" s="11">
        <v>43221</v>
      </c>
      <c r="M432" s="3">
        <v>48</v>
      </c>
      <c r="N432" s="3"/>
      <c r="O432" s="10">
        <v>29550</v>
      </c>
      <c r="P432" s="8" t="s">
        <v>81</v>
      </c>
      <c r="Q432" s="9" t="s">
        <v>81</v>
      </c>
    </row>
    <row r="433" spans="1:17" ht="15" hidden="1" x14ac:dyDescent="0.25">
      <c r="A433" s="3" t="s">
        <v>2497</v>
      </c>
      <c r="B433" s="3" t="s">
        <v>19</v>
      </c>
      <c r="C433" s="3" t="s">
        <v>52</v>
      </c>
      <c r="D433" s="3" t="s">
        <v>240</v>
      </c>
      <c r="E433" s="5" t="s">
        <v>241</v>
      </c>
      <c r="F433" s="3" t="s">
        <v>370</v>
      </c>
      <c r="G433" s="5" t="s">
        <v>371</v>
      </c>
      <c r="H433" s="3"/>
      <c r="I433" s="12" t="s">
        <v>48</v>
      </c>
      <c r="J433" s="3"/>
      <c r="K433" s="3" t="s">
        <v>49</v>
      </c>
      <c r="L433" s="11" t="s">
        <v>50</v>
      </c>
      <c r="M433" s="3">
        <v>36</v>
      </c>
      <c r="N433" s="3"/>
      <c r="O433" s="10">
        <v>100000</v>
      </c>
      <c r="P433" s="8" t="s">
        <v>51</v>
      </c>
      <c r="Q433" s="9" t="s">
        <v>51</v>
      </c>
    </row>
    <row r="434" spans="1:17" ht="15" hidden="1" x14ac:dyDescent="0.25">
      <c r="A434" s="3" t="s">
        <v>2498</v>
      </c>
      <c r="B434" s="3" t="s">
        <v>19</v>
      </c>
      <c r="C434" s="3" t="s">
        <v>52</v>
      </c>
      <c r="D434" s="3" t="s">
        <v>240</v>
      </c>
      <c r="E434" s="5" t="s">
        <v>241</v>
      </c>
      <c r="F434" s="3" t="s">
        <v>370</v>
      </c>
      <c r="G434" s="5" t="s">
        <v>371</v>
      </c>
      <c r="H434" s="3"/>
      <c r="I434" s="12" t="s">
        <v>48</v>
      </c>
      <c r="J434" s="3"/>
      <c r="K434" s="3" t="s">
        <v>49</v>
      </c>
      <c r="L434" s="11" t="s">
        <v>50</v>
      </c>
      <c r="M434" s="3">
        <v>36</v>
      </c>
      <c r="N434" s="3"/>
      <c r="O434" s="10">
        <v>70000</v>
      </c>
      <c r="P434" s="8" t="s">
        <v>51</v>
      </c>
      <c r="Q434" s="9" t="s">
        <v>64</v>
      </c>
    </row>
    <row r="435" spans="1:17" ht="15" hidden="1" x14ac:dyDescent="0.25">
      <c r="A435" s="3" t="s">
        <v>2499</v>
      </c>
      <c r="B435" s="3" t="s">
        <v>8</v>
      </c>
      <c r="C435" s="3" t="s">
        <v>52</v>
      </c>
      <c r="D435" s="3" t="s">
        <v>53</v>
      </c>
      <c r="E435" s="5" t="s">
        <v>54</v>
      </c>
      <c r="F435" s="3" t="s">
        <v>370</v>
      </c>
      <c r="G435" s="5" t="s">
        <v>371</v>
      </c>
      <c r="H435" s="3"/>
      <c r="I435" s="12" t="s">
        <v>57</v>
      </c>
      <c r="J435" s="3"/>
      <c r="K435" s="3" t="s">
        <v>58</v>
      </c>
      <c r="L435" s="11">
        <v>43191</v>
      </c>
      <c r="M435" s="3">
        <v>48</v>
      </c>
      <c r="N435" s="3"/>
      <c r="O435" s="10">
        <v>700000</v>
      </c>
      <c r="P435" s="8" t="s">
        <v>246</v>
      </c>
      <c r="Q435" s="9" t="s">
        <v>246</v>
      </c>
    </row>
    <row r="436" spans="1:17" ht="15" hidden="1" x14ac:dyDescent="0.25">
      <c r="A436" s="3" t="s">
        <v>2500</v>
      </c>
      <c r="B436" s="3" t="s">
        <v>19</v>
      </c>
      <c r="C436" s="3" t="s">
        <v>52</v>
      </c>
      <c r="D436" s="3" t="s">
        <v>240</v>
      </c>
      <c r="E436" s="5" t="s">
        <v>241</v>
      </c>
      <c r="F436" s="3" t="s">
        <v>370</v>
      </c>
      <c r="G436" s="5" t="s">
        <v>371</v>
      </c>
      <c r="H436" s="3"/>
      <c r="I436" s="12" t="s">
        <v>48</v>
      </c>
      <c r="J436" s="3"/>
      <c r="K436" s="3" t="s">
        <v>49</v>
      </c>
      <c r="L436" s="11" t="s">
        <v>50</v>
      </c>
      <c r="M436" s="3">
        <v>36</v>
      </c>
      <c r="N436" s="3"/>
      <c r="O436" s="10">
        <v>260000</v>
      </c>
      <c r="P436" s="8" t="s">
        <v>51</v>
      </c>
      <c r="Q436" s="9" t="s">
        <v>103</v>
      </c>
    </row>
    <row r="437" spans="1:17" ht="15" hidden="1" x14ac:dyDescent="0.25">
      <c r="A437" s="3" t="s">
        <v>2501</v>
      </c>
      <c r="B437" s="3" t="s">
        <v>19</v>
      </c>
      <c r="C437" s="3" t="s">
        <v>52</v>
      </c>
      <c r="D437" s="3" t="s">
        <v>240</v>
      </c>
      <c r="E437" s="5" t="s">
        <v>241</v>
      </c>
      <c r="F437" s="3" t="s">
        <v>370</v>
      </c>
      <c r="G437" s="5" t="s">
        <v>371</v>
      </c>
      <c r="H437" s="3"/>
      <c r="I437" s="12" t="s">
        <v>48</v>
      </c>
      <c r="J437" s="3"/>
      <c r="K437" s="3" t="s">
        <v>49</v>
      </c>
      <c r="L437" s="11" t="s">
        <v>50</v>
      </c>
      <c r="M437" s="3">
        <v>36</v>
      </c>
      <c r="N437" s="3"/>
      <c r="O437" s="10">
        <v>130000</v>
      </c>
      <c r="P437" s="8" t="s">
        <v>51</v>
      </c>
      <c r="Q437" s="9" t="s">
        <v>81</v>
      </c>
    </row>
    <row r="438" spans="1:17" ht="15" hidden="1" x14ac:dyDescent="0.25">
      <c r="A438" s="3" t="s">
        <v>2502</v>
      </c>
      <c r="B438" s="3" t="s">
        <v>19</v>
      </c>
      <c r="C438" s="3" t="s">
        <v>52</v>
      </c>
      <c r="D438" s="3" t="s">
        <v>240</v>
      </c>
      <c r="E438" s="5" t="s">
        <v>241</v>
      </c>
      <c r="F438" s="3" t="s">
        <v>370</v>
      </c>
      <c r="G438" s="5" t="s">
        <v>371</v>
      </c>
      <c r="H438" s="3"/>
      <c r="I438" s="12" t="s">
        <v>48</v>
      </c>
      <c r="J438" s="3"/>
      <c r="K438" s="3" t="s">
        <v>49</v>
      </c>
      <c r="L438" s="11" t="s">
        <v>50</v>
      </c>
      <c r="M438" s="3">
        <v>36</v>
      </c>
      <c r="N438" s="3"/>
      <c r="O438" s="10">
        <v>179000</v>
      </c>
      <c r="P438" s="8" t="s">
        <v>51</v>
      </c>
      <c r="Q438" s="9" t="s">
        <v>214</v>
      </c>
    </row>
    <row r="439" spans="1:17" ht="15" hidden="1" x14ac:dyDescent="0.25">
      <c r="A439" s="3" t="s">
        <v>2503</v>
      </c>
      <c r="B439" s="3" t="s">
        <v>19</v>
      </c>
      <c r="C439" s="3" t="s">
        <v>52</v>
      </c>
      <c r="D439" s="3" t="s">
        <v>240</v>
      </c>
      <c r="E439" s="5" t="s">
        <v>241</v>
      </c>
      <c r="F439" s="3" t="s">
        <v>370</v>
      </c>
      <c r="G439" s="5" t="s">
        <v>371</v>
      </c>
      <c r="H439" s="3"/>
      <c r="I439" s="12" t="s">
        <v>48</v>
      </c>
      <c r="J439" s="3"/>
      <c r="K439" s="3" t="s">
        <v>49</v>
      </c>
      <c r="L439" s="11" t="s">
        <v>50</v>
      </c>
      <c r="M439" s="3">
        <v>36</v>
      </c>
      <c r="N439" s="3"/>
      <c r="O439" s="10">
        <v>73412.429999999993</v>
      </c>
      <c r="P439" s="8" t="s">
        <v>51</v>
      </c>
      <c r="Q439" s="9" t="s">
        <v>215</v>
      </c>
    </row>
    <row r="440" spans="1:17" ht="15" hidden="1" x14ac:dyDescent="0.25">
      <c r="A440" s="3" t="s">
        <v>1748</v>
      </c>
      <c r="B440" s="3" t="s">
        <v>19</v>
      </c>
      <c r="C440" s="3" t="s">
        <v>52</v>
      </c>
      <c r="D440" s="3" t="s">
        <v>240</v>
      </c>
      <c r="E440" s="5" t="s">
        <v>241</v>
      </c>
      <c r="F440" s="3" t="s">
        <v>370</v>
      </c>
      <c r="G440" s="5" t="s">
        <v>371</v>
      </c>
      <c r="H440" s="3"/>
      <c r="I440" s="12" t="s">
        <v>48</v>
      </c>
      <c r="J440" s="3"/>
      <c r="K440" s="3" t="s">
        <v>49</v>
      </c>
      <c r="L440" s="11" t="s">
        <v>50</v>
      </c>
      <c r="M440" s="3">
        <v>36</v>
      </c>
      <c r="N440" s="3"/>
      <c r="O440" s="10">
        <v>105000</v>
      </c>
      <c r="P440" s="8" t="s">
        <v>51</v>
      </c>
      <c r="Q440" s="9" t="s">
        <v>84</v>
      </c>
    </row>
    <row r="441" spans="1:17" ht="15" hidden="1" x14ac:dyDescent="0.25">
      <c r="A441" s="3" t="s">
        <v>2504</v>
      </c>
      <c r="B441" s="3" t="s">
        <v>7</v>
      </c>
      <c r="C441" s="3" t="s">
        <v>52</v>
      </c>
      <c r="D441" s="3" t="s">
        <v>53</v>
      </c>
      <c r="E441" s="5" t="s">
        <v>54</v>
      </c>
      <c r="F441" s="3" t="s">
        <v>490</v>
      </c>
      <c r="G441" s="5" t="s">
        <v>491</v>
      </c>
      <c r="H441" s="3"/>
      <c r="I441" s="12" t="s">
        <v>57</v>
      </c>
      <c r="J441" s="3"/>
      <c r="K441" s="3" t="s">
        <v>58</v>
      </c>
      <c r="L441" s="11">
        <v>42644</v>
      </c>
      <c r="M441" s="3">
        <v>36</v>
      </c>
      <c r="N441" s="3"/>
      <c r="O441" s="10">
        <v>147000</v>
      </c>
      <c r="P441" s="8" t="s">
        <v>103</v>
      </c>
      <c r="Q441" s="9" t="s">
        <v>103</v>
      </c>
    </row>
    <row r="442" spans="1:17" ht="15" hidden="1" x14ac:dyDescent="0.25">
      <c r="A442" s="3" t="s">
        <v>2505</v>
      </c>
      <c r="B442" s="3" t="s">
        <v>2</v>
      </c>
      <c r="C442" s="3" t="s">
        <v>52</v>
      </c>
      <c r="D442" s="3" t="s">
        <v>53</v>
      </c>
      <c r="E442" s="5" t="s">
        <v>54</v>
      </c>
      <c r="F442" s="3" t="s">
        <v>490</v>
      </c>
      <c r="G442" s="5" t="s">
        <v>491</v>
      </c>
      <c r="H442" s="3"/>
      <c r="I442" s="12" t="s">
        <v>57</v>
      </c>
      <c r="J442" s="3"/>
      <c r="K442" s="3" t="s">
        <v>58</v>
      </c>
      <c r="L442" s="11">
        <v>42614</v>
      </c>
      <c r="M442" s="3">
        <v>36</v>
      </c>
      <c r="N442" s="3"/>
      <c r="O442" s="10">
        <v>153000</v>
      </c>
      <c r="P442" s="8" t="s">
        <v>103</v>
      </c>
      <c r="Q442" s="9" t="s">
        <v>103</v>
      </c>
    </row>
    <row r="443" spans="1:17" ht="15" hidden="1" x14ac:dyDescent="0.25">
      <c r="A443" s="3" t="s">
        <v>1749</v>
      </c>
      <c r="B443" s="3" t="s">
        <v>17</v>
      </c>
      <c r="C443" s="3" t="s">
        <v>52</v>
      </c>
      <c r="D443" s="3" t="s">
        <v>53</v>
      </c>
      <c r="E443" s="5" t="s">
        <v>54</v>
      </c>
      <c r="F443" s="3" t="s">
        <v>492</v>
      </c>
      <c r="G443" s="5" t="s">
        <v>493</v>
      </c>
      <c r="H443" s="3"/>
      <c r="I443" s="12" t="s">
        <v>57</v>
      </c>
      <c r="J443" s="3"/>
      <c r="K443" s="3" t="s">
        <v>58</v>
      </c>
      <c r="L443" s="11">
        <v>43070</v>
      </c>
      <c r="M443" s="3">
        <v>24</v>
      </c>
      <c r="N443" s="3"/>
      <c r="O443" s="10">
        <v>29400</v>
      </c>
      <c r="P443" s="8" t="s">
        <v>84</v>
      </c>
      <c r="Q443" s="9" t="s">
        <v>84</v>
      </c>
    </row>
    <row r="444" spans="1:17" ht="15" hidden="1" x14ac:dyDescent="0.25">
      <c r="A444" s="3" t="s">
        <v>2506</v>
      </c>
      <c r="B444" s="3" t="s">
        <v>7</v>
      </c>
      <c r="C444" s="3" t="s">
        <v>52</v>
      </c>
      <c r="D444" s="3" t="s">
        <v>53</v>
      </c>
      <c r="E444" s="5" t="s">
        <v>54</v>
      </c>
      <c r="F444" s="3" t="s">
        <v>484</v>
      </c>
      <c r="G444" s="5" t="s">
        <v>485</v>
      </c>
      <c r="H444" s="3"/>
      <c r="I444" s="12" t="s">
        <v>48</v>
      </c>
      <c r="J444" s="3"/>
      <c r="K444" s="3" t="s">
        <v>49</v>
      </c>
      <c r="L444" s="11">
        <v>42675</v>
      </c>
      <c r="M444" s="3">
        <v>36</v>
      </c>
      <c r="N444" s="3"/>
      <c r="O444" s="10">
        <v>314000</v>
      </c>
      <c r="P444" s="8" t="s">
        <v>103</v>
      </c>
      <c r="Q444" s="9" t="s">
        <v>103</v>
      </c>
    </row>
    <row r="445" spans="1:17" ht="15" hidden="1" x14ac:dyDescent="0.25">
      <c r="A445" s="3" t="s">
        <v>2507</v>
      </c>
      <c r="B445" s="3" t="s">
        <v>5</v>
      </c>
      <c r="C445" s="3" t="s">
        <v>52</v>
      </c>
      <c r="D445" s="3" t="s">
        <v>53</v>
      </c>
      <c r="E445" s="5" t="s">
        <v>54</v>
      </c>
      <c r="F445" s="3" t="s">
        <v>482</v>
      </c>
      <c r="G445" s="5" t="s">
        <v>483</v>
      </c>
      <c r="H445" s="3"/>
      <c r="I445" s="12" t="s">
        <v>48</v>
      </c>
      <c r="J445" s="3"/>
      <c r="K445" s="3" t="s">
        <v>49</v>
      </c>
      <c r="L445" s="11">
        <v>42705</v>
      </c>
      <c r="M445" s="3">
        <v>36</v>
      </c>
      <c r="N445" s="3"/>
      <c r="O445" s="10">
        <v>89399.44</v>
      </c>
      <c r="P445" s="8" t="s">
        <v>81</v>
      </c>
      <c r="Q445" s="9" t="s">
        <v>81</v>
      </c>
    </row>
    <row r="446" spans="1:17" ht="15" hidden="1" x14ac:dyDescent="0.25">
      <c r="A446" s="3" t="s">
        <v>2508</v>
      </c>
      <c r="B446" s="3" t="s">
        <v>7</v>
      </c>
      <c r="C446" s="3" t="s">
        <v>52</v>
      </c>
      <c r="D446" s="3" t="s">
        <v>53</v>
      </c>
      <c r="E446" s="5" t="s">
        <v>54</v>
      </c>
      <c r="F446" s="3" t="s">
        <v>494</v>
      </c>
      <c r="G446" s="5" t="s">
        <v>495</v>
      </c>
      <c r="H446" s="3"/>
      <c r="I446" s="12" t="s">
        <v>48</v>
      </c>
      <c r="J446" s="3"/>
      <c r="K446" s="3" t="s">
        <v>49</v>
      </c>
      <c r="L446" s="11">
        <v>42948</v>
      </c>
      <c r="M446" s="3">
        <v>24</v>
      </c>
      <c r="N446" s="3"/>
      <c r="O446" s="10">
        <v>15430</v>
      </c>
      <c r="P446" s="8" t="s">
        <v>81</v>
      </c>
      <c r="Q446" s="9" t="s">
        <v>81</v>
      </c>
    </row>
    <row r="447" spans="1:17" ht="15" hidden="1" x14ac:dyDescent="0.25">
      <c r="A447" s="3" t="s">
        <v>1750</v>
      </c>
      <c r="B447" s="3" t="s">
        <v>2</v>
      </c>
      <c r="C447" s="3" t="s">
        <v>52</v>
      </c>
      <c r="D447" s="3" t="s">
        <v>53</v>
      </c>
      <c r="E447" s="5" t="s">
        <v>54</v>
      </c>
      <c r="F447" s="3" t="s">
        <v>490</v>
      </c>
      <c r="G447" s="5" t="s">
        <v>491</v>
      </c>
      <c r="H447" s="3"/>
      <c r="I447" s="12" t="s">
        <v>57</v>
      </c>
      <c r="J447" s="3"/>
      <c r="K447" s="3" t="s">
        <v>58</v>
      </c>
      <c r="L447" s="11">
        <v>42644</v>
      </c>
      <c r="M447" s="3">
        <v>24</v>
      </c>
      <c r="N447" s="3"/>
      <c r="O447" s="10">
        <v>121000</v>
      </c>
      <c r="P447" s="8" t="s">
        <v>84</v>
      </c>
      <c r="Q447" s="9" t="s">
        <v>84</v>
      </c>
    </row>
    <row r="448" spans="1:17" ht="15" hidden="1" x14ac:dyDescent="0.25">
      <c r="A448" s="3" t="s">
        <v>2509</v>
      </c>
      <c r="B448" s="3" t="s">
        <v>7</v>
      </c>
      <c r="C448" s="3" t="s">
        <v>52</v>
      </c>
      <c r="D448" s="3" t="s">
        <v>53</v>
      </c>
      <c r="E448" s="5" t="s">
        <v>54</v>
      </c>
      <c r="F448" s="3" t="s">
        <v>319</v>
      </c>
      <c r="G448" s="5" t="s">
        <v>320</v>
      </c>
      <c r="H448" s="3"/>
      <c r="I448" s="12" t="s">
        <v>48</v>
      </c>
      <c r="J448" s="3"/>
      <c r="K448" s="3" t="s">
        <v>49</v>
      </c>
      <c r="L448" s="11">
        <v>42948</v>
      </c>
      <c r="M448" s="3">
        <v>24</v>
      </c>
      <c r="N448" s="3"/>
      <c r="O448" s="10">
        <v>10587.57</v>
      </c>
      <c r="P448" s="8" t="s">
        <v>81</v>
      </c>
      <c r="Q448" s="9" t="s">
        <v>81</v>
      </c>
    </row>
    <row r="449" spans="1:17" ht="15" hidden="1" x14ac:dyDescent="0.25">
      <c r="A449" s="3" t="s">
        <v>2510</v>
      </c>
      <c r="B449" s="3" t="s">
        <v>24</v>
      </c>
      <c r="C449" s="3" t="s">
        <v>52</v>
      </c>
      <c r="D449" s="3" t="s">
        <v>53</v>
      </c>
      <c r="E449" s="5" t="s">
        <v>54</v>
      </c>
      <c r="F449" s="3" t="s">
        <v>496</v>
      </c>
      <c r="G449" s="5" t="s">
        <v>497</v>
      </c>
      <c r="H449" s="3"/>
      <c r="I449" s="12" t="s">
        <v>48</v>
      </c>
      <c r="J449" s="3"/>
      <c r="K449" s="3" t="s">
        <v>49</v>
      </c>
      <c r="L449" s="11" t="s">
        <v>50</v>
      </c>
      <c r="M449" s="3">
        <v>24</v>
      </c>
      <c r="N449" s="3"/>
      <c r="O449" s="10">
        <v>23200</v>
      </c>
      <c r="P449" s="8" t="s">
        <v>84</v>
      </c>
      <c r="Q449" s="9" t="s">
        <v>51</v>
      </c>
    </row>
    <row r="450" spans="1:17" ht="15" hidden="1" x14ac:dyDescent="0.25">
      <c r="A450" s="3" t="s">
        <v>2511</v>
      </c>
      <c r="B450" s="3" t="s">
        <v>24</v>
      </c>
      <c r="C450" s="3" t="s">
        <v>52</v>
      </c>
      <c r="D450" s="3" t="s">
        <v>53</v>
      </c>
      <c r="E450" s="5" t="s">
        <v>54</v>
      </c>
      <c r="F450" s="3" t="s">
        <v>496</v>
      </c>
      <c r="G450" s="5" t="s">
        <v>497</v>
      </c>
      <c r="H450" s="3"/>
      <c r="I450" s="12" t="s">
        <v>48</v>
      </c>
      <c r="J450" s="3"/>
      <c r="K450" s="3" t="s">
        <v>49</v>
      </c>
      <c r="L450" s="11" t="s">
        <v>50</v>
      </c>
      <c r="M450" s="3">
        <v>24</v>
      </c>
      <c r="N450" s="3"/>
      <c r="O450" s="10">
        <v>68000</v>
      </c>
      <c r="P450" s="8" t="s">
        <v>84</v>
      </c>
      <c r="Q450" s="9" t="s">
        <v>246</v>
      </c>
    </row>
    <row r="451" spans="1:17" ht="15" hidden="1" x14ac:dyDescent="0.25">
      <c r="A451" s="3" t="s">
        <v>1751</v>
      </c>
      <c r="B451" s="3" t="s">
        <v>24</v>
      </c>
      <c r="C451" s="3" t="s">
        <v>52</v>
      </c>
      <c r="D451" s="3" t="s">
        <v>53</v>
      </c>
      <c r="E451" s="5" t="s">
        <v>54</v>
      </c>
      <c r="F451" s="3" t="s">
        <v>496</v>
      </c>
      <c r="G451" s="5" t="s">
        <v>497</v>
      </c>
      <c r="H451" s="3"/>
      <c r="I451" s="12" t="s">
        <v>48</v>
      </c>
      <c r="J451" s="3"/>
      <c r="K451" s="3" t="s">
        <v>49</v>
      </c>
      <c r="L451" s="11" t="s">
        <v>50</v>
      </c>
      <c r="M451" s="3">
        <v>24</v>
      </c>
      <c r="N451" s="3"/>
      <c r="O451" s="10">
        <v>139000</v>
      </c>
      <c r="P451" s="8" t="s">
        <v>84</v>
      </c>
      <c r="Q451" s="9" t="s">
        <v>84</v>
      </c>
    </row>
    <row r="452" spans="1:17" ht="15" hidden="1" x14ac:dyDescent="0.25">
      <c r="A452" s="3" t="s">
        <v>2512</v>
      </c>
      <c r="B452" s="3" t="s">
        <v>7</v>
      </c>
      <c r="C452" s="3" t="s">
        <v>52</v>
      </c>
      <c r="D452" s="3" t="s">
        <v>498</v>
      </c>
      <c r="E452" s="5" t="s">
        <v>499</v>
      </c>
      <c r="F452" s="3" t="s">
        <v>500</v>
      </c>
      <c r="G452" s="5" t="s">
        <v>501</v>
      </c>
      <c r="H452" s="3"/>
      <c r="I452" s="12" t="s">
        <v>48</v>
      </c>
      <c r="J452" s="3"/>
      <c r="K452" s="3" t="s">
        <v>49</v>
      </c>
      <c r="L452" s="11">
        <v>42705</v>
      </c>
      <c r="M452" s="3">
        <v>24</v>
      </c>
      <c r="N452" s="3"/>
      <c r="O452" s="10">
        <v>48391.199999999997</v>
      </c>
      <c r="P452" s="8" t="s">
        <v>51</v>
      </c>
      <c r="Q452" s="7" t="s">
        <v>51</v>
      </c>
    </row>
    <row r="453" spans="1:17" ht="15" hidden="1" x14ac:dyDescent="0.25">
      <c r="A453" s="3" t="s">
        <v>2513</v>
      </c>
      <c r="B453" s="3" t="s">
        <v>2</v>
      </c>
      <c r="C453" s="3" t="s">
        <v>52</v>
      </c>
      <c r="D453" s="3" t="s">
        <v>498</v>
      </c>
      <c r="E453" s="5" t="s">
        <v>499</v>
      </c>
      <c r="F453" s="3" t="s">
        <v>257</v>
      </c>
      <c r="G453" s="5" t="s">
        <v>258</v>
      </c>
      <c r="H453" s="3"/>
      <c r="I453" s="12" t="s">
        <v>48</v>
      </c>
      <c r="J453" s="3"/>
      <c r="K453" s="3" t="s">
        <v>49</v>
      </c>
      <c r="L453" s="11">
        <v>42583</v>
      </c>
      <c r="M453" s="3">
        <v>36</v>
      </c>
      <c r="N453" s="3"/>
      <c r="O453" s="10">
        <v>35957.949999999997</v>
      </c>
      <c r="P453" s="8" t="s">
        <v>51</v>
      </c>
      <c r="Q453" s="9" t="s">
        <v>51</v>
      </c>
    </row>
    <row r="454" spans="1:17" ht="15" hidden="1" x14ac:dyDescent="0.25">
      <c r="A454" s="3" t="s">
        <v>2514</v>
      </c>
      <c r="B454" s="3" t="s">
        <v>7</v>
      </c>
      <c r="C454" s="3" t="s">
        <v>52</v>
      </c>
      <c r="D454" s="3" t="s">
        <v>498</v>
      </c>
      <c r="E454" s="5" t="s">
        <v>499</v>
      </c>
      <c r="F454" s="3" t="s">
        <v>476</v>
      </c>
      <c r="G454" s="5" t="s">
        <v>477</v>
      </c>
      <c r="H454" s="3"/>
      <c r="I454" s="12" t="s">
        <v>48</v>
      </c>
      <c r="J454" s="3"/>
      <c r="K454" s="3" t="s">
        <v>49</v>
      </c>
      <c r="L454" s="11">
        <v>42705</v>
      </c>
      <c r="M454" s="3">
        <v>24</v>
      </c>
      <c r="N454" s="3"/>
      <c r="O454" s="10">
        <v>67246.880000000005</v>
      </c>
      <c r="P454" s="8" t="s">
        <v>51</v>
      </c>
      <c r="Q454" s="9" t="s">
        <v>51</v>
      </c>
    </row>
    <row r="455" spans="1:17" ht="15" hidden="1" x14ac:dyDescent="0.25">
      <c r="A455" s="3" t="s">
        <v>2515</v>
      </c>
      <c r="B455" s="3" t="s">
        <v>8</v>
      </c>
      <c r="C455" s="3" t="s">
        <v>52</v>
      </c>
      <c r="D455" s="3" t="s">
        <v>498</v>
      </c>
      <c r="E455" s="5" t="s">
        <v>499</v>
      </c>
      <c r="F455" s="3" t="s">
        <v>476</v>
      </c>
      <c r="G455" s="5" t="s">
        <v>477</v>
      </c>
      <c r="H455" s="3"/>
      <c r="I455" s="12" t="s">
        <v>57</v>
      </c>
      <c r="J455" s="3"/>
      <c r="K455" s="3" t="s">
        <v>58</v>
      </c>
      <c r="L455" s="11">
        <v>42887</v>
      </c>
      <c r="M455" s="3">
        <v>24</v>
      </c>
      <c r="N455" s="3"/>
      <c r="O455" s="10">
        <v>160300.65</v>
      </c>
      <c r="P455" s="8" t="s">
        <v>51</v>
      </c>
      <c r="Q455" s="9" t="s">
        <v>51</v>
      </c>
    </row>
    <row r="456" spans="1:17" ht="15" hidden="1" x14ac:dyDescent="0.25">
      <c r="A456" s="3" t="s">
        <v>2516</v>
      </c>
      <c r="B456" s="3" t="s">
        <v>210</v>
      </c>
      <c r="C456" s="3" t="s">
        <v>52</v>
      </c>
      <c r="D456" s="3" t="s">
        <v>53</v>
      </c>
      <c r="E456" s="5" t="s">
        <v>54</v>
      </c>
      <c r="F456" s="3" t="s">
        <v>502</v>
      </c>
      <c r="G456" s="5" t="s">
        <v>503</v>
      </c>
      <c r="H456" s="3"/>
      <c r="I456" s="12" t="s">
        <v>48</v>
      </c>
      <c r="J456" s="3"/>
      <c r="K456" s="3" t="s">
        <v>49</v>
      </c>
      <c r="L456" s="11" t="s">
        <v>50</v>
      </c>
      <c r="M456" s="3">
        <v>48</v>
      </c>
      <c r="N456" s="3"/>
      <c r="O456" s="10">
        <v>51788</v>
      </c>
      <c r="P456" s="8" t="s">
        <v>51</v>
      </c>
      <c r="Q456" s="9" t="s">
        <v>51</v>
      </c>
    </row>
    <row r="457" spans="1:17" ht="15" hidden="1" x14ac:dyDescent="0.25">
      <c r="A457" s="3" t="s">
        <v>2517</v>
      </c>
      <c r="B457" s="3" t="s">
        <v>210</v>
      </c>
      <c r="C457" s="3" t="s">
        <v>52</v>
      </c>
      <c r="D457" s="3" t="s">
        <v>53</v>
      </c>
      <c r="E457" s="5" t="s">
        <v>54</v>
      </c>
      <c r="F457" s="3" t="s">
        <v>502</v>
      </c>
      <c r="G457" s="5" t="s">
        <v>503</v>
      </c>
      <c r="H457" s="3"/>
      <c r="I457" s="12" t="s">
        <v>48</v>
      </c>
      <c r="J457" s="3"/>
      <c r="K457" s="3" t="s">
        <v>49</v>
      </c>
      <c r="L457" s="11" t="s">
        <v>50</v>
      </c>
      <c r="M457" s="3">
        <v>48</v>
      </c>
      <c r="N457" s="3"/>
      <c r="O457" s="10">
        <v>11000</v>
      </c>
      <c r="P457" s="8" t="s">
        <v>51</v>
      </c>
      <c r="Q457" s="9" t="s">
        <v>246</v>
      </c>
    </row>
    <row r="458" spans="1:17" ht="15" hidden="1" x14ac:dyDescent="0.25">
      <c r="A458" s="3" t="s">
        <v>2518</v>
      </c>
      <c r="B458" s="3" t="s">
        <v>210</v>
      </c>
      <c r="C458" s="3" t="s">
        <v>52</v>
      </c>
      <c r="D458" s="3" t="s">
        <v>53</v>
      </c>
      <c r="E458" s="5" t="s">
        <v>54</v>
      </c>
      <c r="F458" s="3" t="s">
        <v>502</v>
      </c>
      <c r="G458" s="5" t="s">
        <v>503</v>
      </c>
      <c r="H458" s="3"/>
      <c r="I458" s="12" t="s">
        <v>48</v>
      </c>
      <c r="J458" s="3"/>
      <c r="K458" s="3" t="s">
        <v>49</v>
      </c>
      <c r="L458" s="11" t="s">
        <v>50</v>
      </c>
      <c r="M458" s="3">
        <v>48</v>
      </c>
      <c r="N458" s="3"/>
      <c r="O458" s="10">
        <v>10000</v>
      </c>
      <c r="P458" s="8" t="s">
        <v>51</v>
      </c>
      <c r="Q458" s="9" t="s">
        <v>103</v>
      </c>
    </row>
    <row r="459" spans="1:17" ht="15" hidden="1" x14ac:dyDescent="0.25">
      <c r="A459" s="3" t="s">
        <v>2519</v>
      </c>
      <c r="B459" s="3" t="s">
        <v>210</v>
      </c>
      <c r="C459" s="3" t="s">
        <v>52</v>
      </c>
      <c r="D459" s="3" t="s">
        <v>53</v>
      </c>
      <c r="E459" s="5" t="s">
        <v>54</v>
      </c>
      <c r="F459" s="3" t="s">
        <v>502</v>
      </c>
      <c r="G459" s="5" t="s">
        <v>503</v>
      </c>
      <c r="H459" s="3"/>
      <c r="I459" s="12" t="s">
        <v>48</v>
      </c>
      <c r="J459" s="3"/>
      <c r="K459" s="3" t="s">
        <v>49</v>
      </c>
      <c r="L459" s="11" t="s">
        <v>50</v>
      </c>
      <c r="M459" s="3">
        <v>48</v>
      </c>
      <c r="N459" s="3"/>
      <c r="O459" s="10">
        <v>10000</v>
      </c>
      <c r="P459" s="8" t="s">
        <v>51</v>
      </c>
      <c r="Q459" s="9" t="s">
        <v>113</v>
      </c>
    </row>
    <row r="460" spans="1:17" ht="15" hidden="1" x14ac:dyDescent="0.25">
      <c r="A460" s="3" t="s">
        <v>2520</v>
      </c>
      <c r="B460" s="3" t="s">
        <v>210</v>
      </c>
      <c r="C460" s="3" t="s">
        <v>52</v>
      </c>
      <c r="D460" s="3" t="s">
        <v>53</v>
      </c>
      <c r="E460" s="5" t="s">
        <v>54</v>
      </c>
      <c r="F460" s="3" t="s">
        <v>502</v>
      </c>
      <c r="G460" s="5" t="s">
        <v>503</v>
      </c>
      <c r="H460" s="3"/>
      <c r="I460" s="12" t="s">
        <v>48</v>
      </c>
      <c r="J460" s="3"/>
      <c r="K460" s="3" t="s">
        <v>49</v>
      </c>
      <c r="L460" s="11" t="s">
        <v>50</v>
      </c>
      <c r="M460" s="3">
        <v>48</v>
      </c>
      <c r="N460" s="3"/>
      <c r="O460" s="10">
        <v>30000</v>
      </c>
      <c r="P460" s="8" t="s">
        <v>51</v>
      </c>
      <c r="Q460" s="9" t="s">
        <v>108</v>
      </c>
    </row>
    <row r="461" spans="1:17" ht="15" hidden="1" x14ac:dyDescent="0.25">
      <c r="A461" s="3" t="s">
        <v>1752</v>
      </c>
      <c r="B461" s="3" t="s">
        <v>210</v>
      </c>
      <c r="C461" s="3" t="s">
        <v>52</v>
      </c>
      <c r="D461" s="3" t="s">
        <v>53</v>
      </c>
      <c r="E461" s="5" t="s">
        <v>54</v>
      </c>
      <c r="F461" s="3" t="s">
        <v>502</v>
      </c>
      <c r="G461" s="5" t="s">
        <v>503</v>
      </c>
      <c r="H461" s="3"/>
      <c r="I461" s="12" t="s">
        <v>48</v>
      </c>
      <c r="J461" s="3"/>
      <c r="K461" s="3" t="s">
        <v>49</v>
      </c>
      <c r="L461" s="11" t="s">
        <v>50</v>
      </c>
      <c r="M461" s="3">
        <v>48</v>
      </c>
      <c r="N461" s="3"/>
      <c r="O461" s="10">
        <v>208000</v>
      </c>
      <c r="P461" s="8" t="s">
        <v>51</v>
      </c>
      <c r="Q461" s="9" t="s">
        <v>84</v>
      </c>
    </row>
    <row r="462" spans="1:17" ht="15" hidden="1" x14ac:dyDescent="0.25">
      <c r="A462" s="3" t="s">
        <v>2521</v>
      </c>
      <c r="B462" s="3" t="s">
        <v>6</v>
      </c>
      <c r="C462" s="3" t="s">
        <v>52</v>
      </c>
      <c r="D462" s="3" t="s">
        <v>53</v>
      </c>
      <c r="E462" s="5" t="s">
        <v>54</v>
      </c>
      <c r="F462" s="3" t="s">
        <v>62</v>
      </c>
      <c r="G462" s="5" t="s">
        <v>63</v>
      </c>
      <c r="H462" s="3"/>
      <c r="I462" s="12" t="s">
        <v>57</v>
      </c>
      <c r="J462" s="3"/>
      <c r="K462" s="3" t="s">
        <v>58</v>
      </c>
      <c r="L462" s="11">
        <v>42614</v>
      </c>
      <c r="M462" s="3">
        <v>36</v>
      </c>
      <c r="N462" s="3"/>
      <c r="O462" s="10">
        <v>228696</v>
      </c>
      <c r="P462" s="8" t="s">
        <v>246</v>
      </c>
      <c r="Q462" s="9" t="s">
        <v>246</v>
      </c>
    </row>
    <row r="463" spans="1:17" ht="15" hidden="1" x14ac:dyDescent="0.25">
      <c r="A463" s="3" t="s">
        <v>2522</v>
      </c>
      <c r="B463" s="3" t="s">
        <v>2</v>
      </c>
      <c r="C463" s="3" t="s">
        <v>52</v>
      </c>
      <c r="D463" s="3" t="s">
        <v>53</v>
      </c>
      <c r="E463" s="5" t="s">
        <v>54</v>
      </c>
      <c r="F463" s="3" t="s">
        <v>504</v>
      </c>
      <c r="G463" s="5" t="s">
        <v>505</v>
      </c>
      <c r="H463" s="3"/>
      <c r="I463" s="12" t="s">
        <v>48</v>
      </c>
      <c r="J463" s="3"/>
      <c r="K463" s="3" t="s">
        <v>58</v>
      </c>
      <c r="L463" s="11">
        <v>42614</v>
      </c>
      <c r="M463" s="3">
        <v>48</v>
      </c>
      <c r="N463" s="3"/>
      <c r="O463" s="10">
        <v>1131973.6200000001</v>
      </c>
      <c r="P463" s="8" t="s">
        <v>51</v>
      </c>
      <c r="Q463" s="9" t="s">
        <v>51</v>
      </c>
    </row>
    <row r="464" spans="1:17" ht="15" hidden="1" x14ac:dyDescent="0.25">
      <c r="A464" s="3" t="s">
        <v>1753</v>
      </c>
      <c r="B464" s="3" t="s">
        <v>7</v>
      </c>
      <c r="C464" s="3" t="s">
        <v>52</v>
      </c>
      <c r="D464" s="3" t="s">
        <v>53</v>
      </c>
      <c r="E464" s="5" t="s">
        <v>54</v>
      </c>
      <c r="F464" s="3" t="s">
        <v>506</v>
      </c>
      <c r="G464" s="5" t="s">
        <v>507</v>
      </c>
      <c r="H464" s="3"/>
      <c r="I464" s="12" t="s">
        <v>57</v>
      </c>
      <c r="J464" s="3"/>
      <c r="K464" s="3" t="s">
        <v>58</v>
      </c>
      <c r="L464" s="11">
        <v>42736</v>
      </c>
      <c r="M464" s="3">
        <v>24</v>
      </c>
      <c r="N464" s="3"/>
      <c r="O464" s="10">
        <v>267500</v>
      </c>
      <c r="P464" s="8" t="s">
        <v>84</v>
      </c>
      <c r="Q464" s="9" t="s">
        <v>84</v>
      </c>
    </row>
    <row r="465" spans="1:17" ht="15" hidden="1" x14ac:dyDescent="0.25">
      <c r="A465" s="3" t="s">
        <v>2523</v>
      </c>
      <c r="B465" s="3" t="s">
        <v>4</v>
      </c>
      <c r="C465" s="3" t="s">
        <v>52</v>
      </c>
      <c r="D465" s="3" t="s">
        <v>53</v>
      </c>
      <c r="E465" s="5" t="s">
        <v>54</v>
      </c>
      <c r="F465" s="3" t="s">
        <v>454</v>
      </c>
      <c r="G465" s="5" t="s">
        <v>455</v>
      </c>
      <c r="H465" s="3"/>
      <c r="I465" s="12" t="s">
        <v>57</v>
      </c>
      <c r="J465" s="3"/>
      <c r="K465" s="3" t="s">
        <v>49</v>
      </c>
      <c r="L465" s="11">
        <v>43221</v>
      </c>
      <c r="M465" s="3">
        <v>36</v>
      </c>
      <c r="N465" s="3"/>
      <c r="O465" s="10">
        <v>311400</v>
      </c>
      <c r="P465" s="8" t="s">
        <v>246</v>
      </c>
      <c r="Q465" s="9" t="s">
        <v>246</v>
      </c>
    </row>
    <row r="466" spans="1:17" ht="15" hidden="1" x14ac:dyDescent="0.25">
      <c r="A466" s="3" t="s">
        <v>2524</v>
      </c>
      <c r="B466" s="3" t="s">
        <v>17</v>
      </c>
      <c r="C466" s="3" t="s">
        <v>52</v>
      </c>
      <c r="D466" s="3" t="s">
        <v>508</v>
      </c>
      <c r="E466" s="5" t="s">
        <v>509</v>
      </c>
      <c r="F466" s="3" t="s">
        <v>506</v>
      </c>
      <c r="G466" s="5" t="s">
        <v>507</v>
      </c>
      <c r="H466" s="3"/>
      <c r="I466" s="12" t="s">
        <v>57</v>
      </c>
      <c r="J466" s="3"/>
      <c r="K466" s="3" t="s">
        <v>58</v>
      </c>
      <c r="L466" s="11">
        <v>43160</v>
      </c>
      <c r="M466" s="3">
        <v>36</v>
      </c>
      <c r="N466" s="3"/>
      <c r="O466" s="10">
        <v>60000</v>
      </c>
      <c r="P466" s="8" t="s">
        <v>213</v>
      </c>
      <c r="Q466" s="9" t="s">
        <v>213</v>
      </c>
    </row>
    <row r="467" spans="1:17" ht="15" hidden="1" x14ac:dyDescent="0.25">
      <c r="A467" s="3" t="s">
        <v>2525</v>
      </c>
      <c r="B467" s="3" t="s">
        <v>24</v>
      </c>
      <c r="C467" s="3" t="s">
        <v>52</v>
      </c>
      <c r="D467" s="3" t="s">
        <v>510</v>
      </c>
      <c r="E467" s="5" t="s">
        <v>511</v>
      </c>
      <c r="F467" s="3" t="s">
        <v>512</v>
      </c>
      <c r="G467" s="5" t="s">
        <v>513</v>
      </c>
      <c r="H467" s="3"/>
      <c r="I467" s="12" t="s">
        <v>48</v>
      </c>
      <c r="J467" s="3"/>
      <c r="K467" s="3" t="s">
        <v>49</v>
      </c>
      <c r="L467" s="11" t="s">
        <v>50</v>
      </c>
      <c r="M467" s="3">
        <v>36</v>
      </c>
      <c r="N467" s="3"/>
      <c r="O467" s="10">
        <v>50000</v>
      </c>
      <c r="P467" s="8" t="s">
        <v>64</v>
      </c>
      <c r="Q467" s="9" t="s">
        <v>64</v>
      </c>
    </row>
    <row r="468" spans="1:17" ht="15" hidden="1" x14ac:dyDescent="0.25">
      <c r="A468" s="3" t="s">
        <v>2526</v>
      </c>
      <c r="B468" s="3" t="s">
        <v>24</v>
      </c>
      <c r="C468" s="3" t="s">
        <v>52</v>
      </c>
      <c r="D468" s="3" t="s">
        <v>510</v>
      </c>
      <c r="E468" s="5" t="s">
        <v>511</v>
      </c>
      <c r="F468" s="3" t="s">
        <v>512</v>
      </c>
      <c r="G468" s="5" t="s">
        <v>513</v>
      </c>
      <c r="H468" s="3"/>
      <c r="I468" s="12" t="s">
        <v>48</v>
      </c>
      <c r="J468" s="3"/>
      <c r="K468" s="3" t="s">
        <v>49</v>
      </c>
      <c r="L468" s="11" t="s">
        <v>50</v>
      </c>
      <c r="M468" s="3">
        <v>36</v>
      </c>
      <c r="N468" s="3"/>
      <c r="O468" s="10">
        <v>70000</v>
      </c>
      <c r="P468" s="8" t="s">
        <v>64</v>
      </c>
      <c r="Q468" s="9" t="s">
        <v>246</v>
      </c>
    </row>
    <row r="469" spans="1:17" ht="15" hidden="1" x14ac:dyDescent="0.25">
      <c r="A469" s="3" t="s">
        <v>2527</v>
      </c>
      <c r="B469" s="3" t="s">
        <v>18</v>
      </c>
      <c r="C469" s="3" t="s">
        <v>52</v>
      </c>
      <c r="D469" s="3" t="s">
        <v>53</v>
      </c>
      <c r="E469" s="5" t="s">
        <v>54</v>
      </c>
      <c r="F469" s="3" t="s">
        <v>514</v>
      </c>
      <c r="G469" s="5" t="s">
        <v>515</v>
      </c>
      <c r="H469" s="3"/>
      <c r="I469" s="12" t="s">
        <v>57</v>
      </c>
      <c r="J469" s="3"/>
      <c r="K469" s="3" t="s">
        <v>58</v>
      </c>
      <c r="L469" s="11">
        <v>43344</v>
      </c>
      <c r="M469" s="3">
        <v>36</v>
      </c>
      <c r="N469" s="3"/>
      <c r="O469" s="10">
        <v>975139.5</v>
      </c>
      <c r="P469" s="8" t="s">
        <v>51</v>
      </c>
      <c r="Q469" s="9" t="s">
        <v>51</v>
      </c>
    </row>
    <row r="470" spans="1:17" ht="90" hidden="1" x14ac:dyDescent="0.25">
      <c r="A470" s="14" t="s">
        <v>2528</v>
      </c>
      <c r="B470" s="3" t="s">
        <v>24</v>
      </c>
      <c r="C470" s="3" t="s">
        <v>52</v>
      </c>
      <c r="D470" s="3" t="s">
        <v>332</v>
      </c>
      <c r="E470" s="5" t="s">
        <v>333</v>
      </c>
      <c r="F470" s="3" t="s">
        <v>516</v>
      </c>
      <c r="G470" s="5" t="s">
        <v>517</v>
      </c>
      <c r="H470" s="3"/>
      <c r="I470" s="12" t="s">
        <v>48</v>
      </c>
      <c r="J470" s="3"/>
      <c r="K470" s="3" t="s">
        <v>49</v>
      </c>
      <c r="L470" s="11" t="s">
        <v>50</v>
      </c>
      <c r="M470" s="3">
        <v>60</v>
      </c>
      <c r="N470" s="3"/>
      <c r="O470" s="10">
        <v>37000</v>
      </c>
      <c r="P470" s="8" t="s">
        <v>84</v>
      </c>
      <c r="Q470" s="9" t="s">
        <v>51</v>
      </c>
    </row>
    <row r="471" spans="1:17" ht="90" hidden="1" x14ac:dyDescent="0.25">
      <c r="A471" s="14" t="s">
        <v>2529</v>
      </c>
      <c r="B471" s="3" t="s">
        <v>24</v>
      </c>
      <c r="C471" s="3" t="s">
        <v>52</v>
      </c>
      <c r="D471" s="3" t="s">
        <v>332</v>
      </c>
      <c r="E471" s="5" t="s">
        <v>333</v>
      </c>
      <c r="F471" s="3" t="s">
        <v>516</v>
      </c>
      <c r="G471" s="5" t="s">
        <v>517</v>
      </c>
      <c r="H471" s="3"/>
      <c r="I471" s="12" t="s">
        <v>48</v>
      </c>
      <c r="J471" s="3"/>
      <c r="K471" s="3" t="s">
        <v>49</v>
      </c>
      <c r="L471" s="11" t="s">
        <v>50</v>
      </c>
      <c r="M471" s="3">
        <v>60</v>
      </c>
      <c r="N471" s="3"/>
      <c r="O471" s="10">
        <v>10000</v>
      </c>
      <c r="P471" s="8" t="s">
        <v>84</v>
      </c>
      <c r="Q471" s="9" t="s">
        <v>64</v>
      </c>
    </row>
    <row r="472" spans="1:17" ht="86.4" hidden="1" x14ac:dyDescent="0.3">
      <c r="A472" s="14" t="s">
        <v>2530</v>
      </c>
      <c r="B472" s="3" t="s">
        <v>24</v>
      </c>
      <c r="C472" s="3" t="s">
        <v>52</v>
      </c>
      <c r="D472" s="3" t="s">
        <v>332</v>
      </c>
      <c r="E472" s="5" t="s">
        <v>333</v>
      </c>
      <c r="F472" s="3" t="s">
        <v>516</v>
      </c>
      <c r="G472" s="5" t="s">
        <v>517</v>
      </c>
      <c r="H472" s="3"/>
      <c r="I472" s="12" t="s">
        <v>48</v>
      </c>
      <c r="J472" s="3"/>
      <c r="K472" s="3" t="s">
        <v>49</v>
      </c>
      <c r="L472" s="11" t="s">
        <v>50</v>
      </c>
      <c r="M472" s="3">
        <v>60</v>
      </c>
      <c r="N472" s="3"/>
      <c r="O472" s="10">
        <v>33000</v>
      </c>
      <c r="P472" s="8" t="s">
        <v>84</v>
      </c>
      <c r="Q472" s="9" t="s">
        <v>59</v>
      </c>
    </row>
    <row r="473" spans="1:17" ht="90" hidden="1" x14ac:dyDescent="0.25">
      <c r="A473" s="14" t="s">
        <v>2531</v>
      </c>
      <c r="B473" s="3" t="s">
        <v>24</v>
      </c>
      <c r="C473" s="3" t="s">
        <v>52</v>
      </c>
      <c r="D473" s="3" t="s">
        <v>332</v>
      </c>
      <c r="E473" s="5" t="s">
        <v>333</v>
      </c>
      <c r="F473" s="3" t="s">
        <v>516</v>
      </c>
      <c r="G473" s="5" t="s">
        <v>517</v>
      </c>
      <c r="H473" s="3"/>
      <c r="I473" s="12" t="s">
        <v>48</v>
      </c>
      <c r="J473" s="3"/>
      <c r="K473" s="3" t="s">
        <v>49</v>
      </c>
      <c r="L473" s="11" t="s">
        <v>50</v>
      </c>
      <c r="M473" s="3">
        <v>60</v>
      </c>
      <c r="N473" s="3"/>
      <c r="O473" s="10">
        <v>130000</v>
      </c>
      <c r="P473" s="8" t="s">
        <v>84</v>
      </c>
      <c r="Q473" s="9" t="s">
        <v>113</v>
      </c>
    </row>
    <row r="474" spans="1:17" ht="90" hidden="1" x14ac:dyDescent="0.25">
      <c r="A474" s="14" t="s">
        <v>1754</v>
      </c>
      <c r="B474" s="3" t="s">
        <v>24</v>
      </c>
      <c r="C474" s="3" t="s">
        <v>52</v>
      </c>
      <c r="D474" s="3" t="s">
        <v>332</v>
      </c>
      <c r="E474" s="5" t="s">
        <v>333</v>
      </c>
      <c r="F474" s="3" t="s">
        <v>516</v>
      </c>
      <c r="G474" s="5" t="s">
        <v>517</v>
      </c>
      <c r="H474" s="3"/>
      <c r="I474" s="12" t="s">
        <v>48</v>
      </c>
      <c r="J474" s="3"/>
      <c r="K474" s="3" t="s">
        <v>49</v>
      </c>
      <c r="L474" s="11" t="s">
        <v>50</v>
      </c>
      <c r="M474" s="3">
        <v>60</v>
      </c>
      <c r="N474" s="3"/>
      <c r="O474" s="10">
        <v>8000</v>
      </c>
      <c r="P474" s="8" t="s">
        <v>84</v>
      </c>
      <c r="Q474" s="9" t="s">
        <v>75</v>
      </c>
    </row>
    <row r="475" spans="1:17" ht="90" hidden="1" x14ac:dyDescent="0.25">
      <c r="A475" s="14" t="s">
        <v>1755</v>
      </c>
      <c r="B475" s="3" t="s">
        <v>24</v>
      </c>
      <c r="C475" s="3" t="s">
        <v>52</v>
      </c>
      <c r="D475" s="3" t="s">
        <v>332</v>
      </c>
      <c r="E475" s="5" t="s">
        <v>333</v>
      </c>
      <c r="F475" s="3" t="s">
        <v>516</v>
      </c>
      <c r="G475" s="5" t="s">
        <v>517</v>
      </c>
      <c r="H475" s="3"/>
      <c r="I475" s="12" t="s">
        <v>48</v>
      </c>
      <c r="J475" s="3"/>
      <c r="K475" s="3" t="s">
        <v>49</v>
      </c>
      <c r="L475" s="11" t="s">
        <v>50</v>
      </c>
      <c r="M475" s="3">
        <v>60</v>
      </c>
      <c r="N475" s="3"/>
      <c r="O475" s="10">
        <v>2000</v>
      </c>
      <c r="P475" s="8" t="s">
        <v>84</v>
      </c>
      <c r="Q475" s="9" t="s">
        <v>187</v>
      </c>
    </row>
    <row r="476" spans="1:17" ht="90" hidden="1" x14ac:dyDescent="0.25">
      <c r="A476" s="14" t="s">
        <v>1756</v>
      </c>
      <c r="B476" s="3" t="s">
        <v>24</v>
      </c>
      <c r="C476" s="3" t="s">
        <v>52</v>
      </c>
      <c r="D476" s="3" t="s">
        <v>332</v>
      </c>
      <c r="E476" s="5" t="s">
        <v>333</v>
      </c>
      <c r="F476" s="3" t="s">
        <v>516</v>
      </c>
      <c r="G476" s="5" t="s">
        <v>517</v>
      </c>
      <c r="H476" s="3"/>
      <c r="I476" s="12" t="s">
        <v>48</v>
      </c>
      <c r="J476" s="3"/>
      <c r="K476" s="3" t="s">
        <v>49</v>
      </c>
      <c r="L476" s="11" t="s">
        <v>50</v>
      </c>
      <c r="M476" s="3">
        <v>60</v>
      </c>
      <c r="N476" s="3"/>
      <c r="O476" s="10">
        <v>66700</v>
      </c>
      <c r="P476" s="8" t="s">
        <v>84</v>
      </c>
      <c r="Q476" s="9" t="s">
        <v>84</v>
      </c>
    </row>
    <row r="477" spans="1:17" ht="15" hidden="1" x14ac:dyDescent="0.25">
      <c r="A477" s="3" t="s">
        <v>2532</v>
      </c>
      <c r="B477" s="3" t="s">
        <v>4</v>
      </c>
      <c r="C477" s="3" t="s">
        <v>52</v>
      </c>
      <c r="D477" s="3" t="s">
        <v>53</v>
      </c>
      <c r="E477" s="5" t="s">
        <v>54</v>
      </c>
      <c r="F477" s="3" t="s">
        <v>506</v>
      </c>
      <c r="G477" s="5" t="s">
        <v>507</v>
      </c>
      <c r="H477" s="3"/>
      <c r="I477" s="12" t="s">
        <v>57</v>
      </c>
      <c r="J477" s="3"/>
      <c r="K477" s="3" t="s">
        <v>58</v>
      </c>
      <c r="L477" s="11">
        <v>43191</v>
      </c>
      <c r="M477" s="3">
        <v>36</v>
      </c>
      <c r="N477" s="3"/>
      <c r="O477" s="10">
        <v>105500</v>
      </c>
      <c r="P477" s="8" t="s">
        <v>103</v>
      </c>
      <c r="Q477" s="7" t="s">
        <v>103</v>
      </c>
    </row>
    <row r="478" spans="1:17" ht="15" hidden="1" x14ac:dyDescent="0.25">
      <c r="A478" s="3" t="s">
        <v>2533</v>
      </c>
      <c r="B478" s="3" t="s">
        <v>9</v>
      </c>
      <c r="C478" s="3" t="s">
        <v>52</v>
      </c>
      <c r="D478" s="3" t="s">
        <v>53</v>
      </c>
      <c r="E478" s="5" t="s">
        <v>54</v>
      </c>
      <c r="F478" s="3" t="s">
        <v>518</v>
      </c>
      <c r="G478" s="5" t="s">
        <v>519</v>
      </c>
      <c r="H478" s="3"/>
      <c r="I478" s="12" t="s">
        <v>57</v>
      </c>
      <c r="J478" s="3"/>
      <c r="K478" s="3" t="s">
        <v>58</v>
      </c>
      <c r="L478" s="11">
        <v>43282</v>
      </c>
      <c r="M478" s="3">
        <v>36</v>
      </c>
      <c r="N478" s="3"/>
      <c r="O478" s="10">
        <v>56000</v>
      </c>
      <c r="P478" s="8" t="s">
        <v>81</v>
      </c>
      <c r="Q478" s="9" t="s">
        <v>81</v>
      </c>
    </row>
    <row r="479" spans="1:17" ht="15" hidden="1" x14ac:dyDescent="0.25">
      <c r="A479" s="3" t="s">
        <v>1757</v>
      </c>
      <c r="B479" s="3" t="s">
        <v>7</v>
      </c>
      <c r="C479" s="3" t="s">
        <v>52</v>
      </c>
      <c r="D479" s="3" t="s">
        <v>53</v>
      </c>
      <c r="E479" s="5" t="s">
        <v>54</v>
      </c>
      <c r="F479" s="3" t="s">
        <v>520</v>
      </c>
      <c r="G479" s="5" t="s">
        <v>521</v>
      </c>
      <c r="H479" s="3"/>
      <c r="I479" s="12" t="s">
        <v>57</v>
      </c>
      <c r="J479" s="3"/>
      <c r="K479" s="3" t="s">
        <v>58</v>
      </c>
      <c r="L479" s="11">
        <v>42826</v>
      </c>
      <c r="M479" s="3">
        <v>24</v>
      </c>
      <c r="N479" s="3"/>
      <c r="O479" s="10">
        <v>20800</v>
      </c>
      <c r="P479" s="8" t="s">
        <v>84</v>
      </c>
      <c r="Q479" s="9" t="s">
        <v>84</v>
      </c>
    </row>
    <row r="480" spans="1:17" ht="15" hidden="1" x14ac:dyDescent="0.25">
      <c r="A480" s="3" t="s">
        <v>2534</v>
      </c>
      <c r="B480" s="3" t="s">
        <v>7</v>
      </c>
      <c r="C480" s="3" t="s">
        <v>52</v>
      </c>
      <c r="D480" s="3" t="s">
        <v>240</v>
      </c>
      <c r="E480" s="5" t="s">
        <v>241</v>
      </c>
      <c r="F480" s="3" t="s">
        <v>55</v>
      </c>
      <c r="G480" s="5" t="s">
        <v>56</v>
      </c>
      <c r="H480" s="3"/>
      <c r="I480" s="12" t="s">
        <v>48</v>
      </c>
      <c r="J480" s="3"/>
      <c r="K480" s="3" t="s">
        <v>49</v>
      </c>
      <c r="L480" s="11">
        <v>42705</v>
      </c>
      <c r="M480" s="3">
        <v>24</v>
      </c>
      <c r="N480" s="3"/>
      <c r="O480" s="10">
        <v>42400</v>
      </c>
      <c r="P480" s="8" t="s">
        <v>51</v>
      </c>
      <c r="Q480" s="9" t="s">
        <v>51</v>
      </c>
    </row>
    <row r="481" spans="1:17" ht="15" hidden="1" x14ac:dyDescent="0.25">
      <c r="A481" s="3" t="s">
        <v>2535</v>
      </c>
      <c r="B481" s="3" t="s">
        <v>2</v>
      </c>
      <c r="C481" s="3" t="s">
        <v>52</v>
      </c>
      <c r="D481" s="3" t="s">
        <v>53</v>
      </c>
      <c r="E481" s="5" t="s">
        <v>54</v>
      </c>
      <c r="F481" s="3" t="s">
        <v>522</v>
      </c>
      <c r="G481" s="5" t="s">
        <v>523</v>
      </c>
      <c r="H481" s="3"/>
      <c r="I481" s="12" t="s">
        <v>57</v>
      </c>
      <c r="J481" s="3"/>
      <c r="K481" s="3" t="s">
        <v>58</v>
      </c>
      <c r="L481" s="11">
        <v>42705</v>
      </c>
      <c r="M481" s="3">
        <v>12</v>
      </c>
      <c r="N481" s="3"/>
      <c r="O481" s="10">
        <v>137622.95000000001</v>
      </c>
      <c r="P481" s="8" t="s">
        <v>51</v>
      </c>
      <c r="Q481" s="9" t="s">
        <v>51</v>
      </c>
    </row>
    <row r="482" spans="1:17" ht="15" hidden="1" x14ac:dyDescent="0.25">
      <c r="A482" s="3" t="s">
        <v>2536</v>
      </c>
      <c r="B482" s="3" t="s">
        <v>6</v>
      </c>
      <c r="C482" s="3" t="s">
        <v>52</v>
      </c>
      <c r="D482" s="3" t="s">
        <v>240</v>
      </c>
      <c r="E482" s="5" t="s">
        <v>241</v>
      </c>
      <c r="F482" s="3" t="s">
        <v>524</v>
      </c>
      <c r="G482" s="5" t="s">
        <v>525</v>
      </c>
      <c r="H482" s="3"/>
      <c r="I482" s="12" t="s">
        <v>57</v>
      </c>
      <c r="J482" s="3"/>
      <c r="K482" s="3" t="s">
        <v>58</v>
      </c>
      <c r="L482" s="11">
        <v>42522</v>
      </c>
      <c r="M482" s="3">
        <v>48</v>
      </c>
      <c r="N482" s="3"/>
      <c r="O482" s="10">
        <v>1097016.57</v>
      </c>
      <c r="P482" s="8" t="s">
        <v>51</v>
      </c>
      <c r="Q482" s="9" t="s">
        <v>51</v>
      </c>
    </row>
    <row r="483" spans="1:17" ht="15" hidden="1" x14ac:dyDescent="0.25">
      <c r="A483" s="3" t="s">
        <v>2537</v>
      </c>
      <c r="B483" s="3" t="s">
        <v>24</v>
      </c>
      <c r="C483" s="3" t="s">
        <v>52</v>
      </c>
      <c r="D483" s="3" t="s">
        <v>53</v>
      </c>
      <c r="E483" s="5" t="s">
        <v>54</v>
      </c>
      <c r="F483" s="3" t="s">
        <v>480</v>
      </c>
      <c r="G483" s="5" t="s">
        <v>481</v>
      </c>
      <c r="H483" s="3"/>
      <c r="I483" s="12" t="s">
        <v>48</v>
      </c>
      <c r="J483" s="3"/>
      <c r="K483" s="3" t="s">
        <v>49</v>
      </c>
      <c r="L483" s="11" t="s">
        <v>50</v>
      </c>
      <c r="M483" s="3">
        <v>60</v>
      </c>
      <c r="N483" s="3"/>
      <c r="O483" s="10">
        <v>7000</v>
      </c>
      <c r="P483" s="8" t="s">
        <v>84</v>
      </c>
      <c r="Q483" s="9" t="s">
        <v>103</v>
      </c>
    </row>
    <row r="484" spans="1:17" ht="15" hidden="1" x14ac:dyDescent="0.25">
      <c r="A484" s="3" t="s">
        <v>1758</v>
      </c>
      <c r="B484" s="3" t="s">
        <v>24</v>
      </c>
      <c r="C484" s="3" t="s">
        <v>52</v>
      </c>
      <c r="D484" s="3" t="s">
        <v>53</v>
      </c>
      <c r="E484" s="5" t="s">
        <v>54</v>
      </c>
      <c r="F484" s="3" t="s">
        <v>480</v>
      </c>
      <c r="G484" s="5" t="s">
        <v>481</v>
      </c>
      <c r="H484" s="3"/>
      <c r="I484" s="12" t="s">
        <v>48</v>
      </c>
      <c r="J484" s="3"/>
      <c r="K484" s="3" t="s">
        <v>49</v>
      </c>
      <c r="L484" s="11" t="s">
        <v>50</v>
      </c>
      <c r="M484" s="3">
        <v>60</v>
      </c>
      <c r="N484" s="3"/>
      <c r="O484" s="10">
        <v>42000</v>
      </c>
      <c r="P484" s="8" t="s">
        <v>84</v>
      </c>
      <c r="Q484" s="9" t="s">
        <v>75</v>
      </c>
    </row>
    <row r="485" spans="1:17" ht="15" hidden="1" x14ac:dyDescent="0.25">
      <c r="A485" s="3" t="s">
        <v>1759</v>
      </c>
      <c r="B485" s="3" t="s">
        <v>24</v>
      </c>
      <c r="C485" s="3" t="s">
        <v>52</v>
      </c>
      <c r="D485" s="3" t="s">
        <v>53</v>
      </c>
      <c r="E485" s="5" t="s">
        <v>54</v>
      </c>
      <c r="F485" s="3" t="s">
        <v>480</v>
      </c>
      <c r="G485" s="5" t="s">
        <v>481</v>
      </c>
      <c r="H485" s="3"/>
      <c r="I485" s="12" t="s">
        <v>48</v>
      </c>
      <c r="J485" s="3"/>
      <c r="K485" s="3" t="s">
        <v>49</v>
      </c>
      <c r="L485" s="11" t="s">
        <v>50</v>
      </c>
      <c r="M485" s="3">
        <v>60</v>
      </c>
      <c r="N485" s="3"/>
      <c r="O485" s="10">
        <v>42500</v>
      </c>
      <c r="P485" s="8" t="s">
        <v>84</v>
      </c>
      <c r="Q485" s="9" t="s">
        <v>84</v>
      </c>
    </row>
    <row r="486" spans="1:17" ht="15" hidden="1" x14ac:dyDescent="0.25">
      <c r="A486" s="3" t="s">
        <v>2538</v>
      </c>
      <c r="B486" s="3" t="s">
        <v>2</v>
      </c>
      <c r="C486" s="3" t="s">
        <v>52</v>
      </c>
      <c r="D486" s="3" t="s">
        <v>53</v>
      </c>
      <c r="E486" s="5" t="s">
        <v>54</v>
      </c>
      <c r="F486" s="3" t="s">
        <v>526</v>
      </c>
      <c r="G486" s="5" t="s">
        <v>527</v>
      </c>
      <c r="H486" s="3"/>
      <c r="I486" s="12" t="s">
        <v>57</v>
      </c>
      <c r="J486" s="3"/>
      <c r="K486" s="3" t="s">
        <v>58</v>
      </c>
      <c r="L486" s="11">
        <v>42705</v>
      </c>
      <c r="M486" s="3">
        <v>12</v>
      </c>
      <c r="N486" s="3"/>
      <c r="O486" s="10">
        <v>75849.429999999993</v>
      </c>
      <c r="P486" s="8" t="s">
        <v>51</v>
      </c>
      <c r="Q486" s="9" t="s">
        <v>51</v>
      </c>
    </row>
    <row r="487" spans="1:17" ht="15" hidden="1" x14ac:dyDescent="0.25">
      <c r="A487" s="3" t="s">
        <v>1760</v>
      </c>
      <c r="B487" s="3" t="s">
        <v>7</v>
      </c>
      <c r="C487" s="3" t="s">
        <v>52</v>
      </c>
      <c r="D487" s="3" t="s">
        <v>53</v>
      </c>
      <c r="E487" s="5" t="s">
        <v>54</v>
      </c>
      <c r="F487" s="3" t="s">
        <v>528</v>
      </c>
      <c r="G487" s="5" t="s">
        <v>529</v>
      </c>
      <c r="H487" s="3"/>
      <c r="I487" s="12" t="s">
        <v>48</v>
      </c>
      <c r="J487" s="3"/>
      <c r="K487" s="3" t="s">
        <v>49</v>
      </c>
      <c r="L487" s="11" t="s">
        <v>50</v>
      </c>
      <c r="M487" s="3">
        <v>24</v>
      </c>
      <c r="N487" s="3"/>
      <c r="O487" s="10">
        <v>76500</v>
      </c>
      <c r="P487" s="8" t="s">
        <v>84</v>
      </c>
      <c r="Q487" s="9" t="s">
        <v>84</v>
      </c>
    </row>
    <row r="488" spans="1:17" ht="15" hidden="1" x14ac:dyDescent="0.25">
      <c r="A488" s="3" t="s">
        <v>2539</v>
      </c>
      <c r="B488" s="3" t="s">
        <v>6</v>
      </c>
      <c r="C488" s="3" t="s">
        <v>52</v>
      </c>
      <c r="D488" s="3" t="s">
        <v>498</v>
      </c>
      <c r="E488" s="5" t="s">
        <v>499</v>
      </c>
      <c r="F488" s="3" t="s">
        <v>530</v>
      </c>
      <c r="G488" s="5" t="s">
        <v>531</v>
      </c>
      <c r="H488" s="3"/>
      <c r="I488" s="12" t="s">
        <v>48</v>
      </c>
      <c r="J488" s="3"/>
      <c r="K488" s="3" t="s">
        <v>49</v>
      </c>
      <c r="L488" s="11">
        <v>42430</v>
      </c>
      <c r="M488" s="3">
        <v>48</v>
      </c>
      <c r="N488" s="3"/>
      <c r="O488" s="10">
        <v>117448.2</v>
      </c>
      <c r="P488" s="8" t="s">
        <v>51</v>
      </c>
      <c r="Q488" s="9" t="s">
        <v>51</v>
      </c>
    </row>
    <row r="489" spans="1:17" ht="15" hidden="1" x14ac:dyDescent="0.25">
      <c r="A489" s="3" t="s">
        <v>2540</v>
      </c>
      <c r="B489" s="3" t="s">
        <v>17</v>
      </c>
      <c r="C489" s="3" t="s">
        <v>52</v>
      </c>
      <c r="D489" s="3" t="s">
        <v>53</v>
      </c>
      <c r="E489" s="5" t="s">
        <v>54</v>
      </c>
      <c r="F489" s="3" t="s">
        <v>217</v>
      </c>
      <c r="G489" s="5" t="s">
        <v>218</v>
      </c>
      <c r="H489" s="3"/>
      <c r="I489" s="12" t="s">
        <v>57</v>
      </c>
      <c r="J489" s="3"/>
      <c r="K489" s="3" t="s">
        <v>58</v>
      </c>
      <c r="L489" s="11">
        <v>43132</v>
      </c>
      <c r="M489" s="3">
        <v>36</v>
      </c>
      <c r="N489" s="3"/>
      <c r="O489" s="10">
        <v>200000</v>
      </c>
      <c r="P489" s="8" t="s">
        <v>103</v>
      </c>
      <c r="Q489" s="9" t="s">
        <v>103</v>
      </c>
    </row>
    <row r="490" spans="1:17" ht="15" hidden="1" x14ac:dyDescent="0.25">
      <c r="A490" s="3" t="s">
        <v>2541</v>
      </c>
      <c r="B490" s="3" t="s">
        <v>3</v>
      </c>
      <c r="C490" s="3" t="s">
        <v>52</v>
      </c>
      <c r="D490" s="3" t="s">
        <v>240</v>
      </c>
      <c r="E490" s="5" t="s">
        <v>241</v>
      </c>
      <c r="F490" s="3" t="s">
        <v>532</v>
      </c>
      <c r="G490" s="5" t="s">
        <v>533</v>
      </c>
      <c r="H490" s="3"/>
      <c r="I490" s="12" t="s">
        <v>57</v>
      </c>
      <c r="J490" s="3"/>
      <c r="K490" s="3" t="s">
        <v>58</v>
      </c>
      <c r="L490" s="11">
        <v>42948</v>
      </c>
      <c r="M490" s="3">
        <v>36</v>
      </c>
      <c r="N490" s="3"/>
      <c r="O490" s="10">
        <v>94000</v>
      </c>
      <c r="P490" s="8" t="s">
        <v>213</v>
      </c>
      <c r="Q490" s="9" t="s">
        <v>213</v>
      </c>
    </row>
    <row r="491" spans="1:17" ht="15" hidden="1" x14ac:dyDescent="0.25">
      <c r="A491" s="3" t="s">
        <v>2542</v>
      </c>
      <c r="B491" s="3" t="s">
        <v>2</v>
      </c>
      <c r="C491" s="3" t="s">
        <v>52</v>
      </c>
      <c r="D491" s="3" t="s">
        <v>53</v>
      </c>
      <c r="E491" s="5" t="s">
        <v>54</v>
      </c>
      <c r="F491" s="3" t="s">
        <v>534</v>
      </c>
      <c r="G491" s="5" t="s">
        <v>535</v>
      </c>
      <c r="H491" s="3"/>
      <c r="I491" s="12" t="s">
        <v>57</v>
      </c>
      <c r="J491" s="3"/>
      <c r="K491" s="3" t="s">
        <v>58</v>
      </c>
      <c r="L491" s="11">
        <v>42644</v>
      </c>
      <c r="M491" s="3">
        <v>12</v>
      </c>
      <c r="N491" s="3"/>
      <c r="O491" s="10">
        <v>90950.82</v>
      </c>
      <c r="P491" s="8" t="s">
        <v>51</v>
      </c>
      <c r="Q491" s="9" t="s">
        <v>51</v>
      </c>
    </row>
    <row r="492" spans="1:17" ht="15" hidden="1" x14ac:dyDescent="0.25">
      <c r="A492" s="3" t="s">
        <v>2543</v>
      </c>
      <c r="B492" s="3" t="s">
        <v>7</v>
      </c>
      <c r="C492" s="3" t="s">
        <v>52</v>
      </c>
      <c r="D492" s="3" t="s">
        <v>464</v>
      </c>
      <c r="E492" s="5" t="s">
        <v>465</v>
      </c>
      <c r="F492" s="3" t="s">
        <v>536</v>
      </c>
      <c r="G492" s="5" t="s">
        <v>537</v>
      </c>
      <c r="H492" s="3"/>
      <c r="I492" s="12" t="s">
        <v>57</v>
      </c>
      <c r="J492" s="3"/>
      <c r="K492" s="3" t="s">
        <v>58</v>
      </c>
      <c r="L492" s="11">
        <v>42856</v>
      </c>
      <c r="M492" s="3">
        <v>36</v>
      </c>
      <c r="N492" s="3"/>
      <c r="O492" s="10">
        <v>169000</v>
      </c>
      <c r="P492" s="8" t="s">
        <v>64</v>
      </c>
      <c r="Q492" s="9" t="s">
        <v>64</v>
      </c>
    </row>
    <row r="493" spans="1:17" ht="15" hidden="1" x14ac:dyDescent="0.25">
      <c r="A493" s="3" t="s">
        <v>1761</v>
      </c>
      <c r="B493" s="3" t="s">
        <v>7</v>
      </c>
      <c r="C493" s="3" t="s">
        <v>52</v>
      </c>
      <c r="D493" s="3" t="s">
        <v>53</v>
      </c>
      <c r="E493" s="5" t="s">
        <v>54</v>
      </c>
      <c r="F493" s="3" t="s">
        <v>538</v>
      </c>
      <c r="G493" s="5" t="s">
        <v>539</v>
      </c>
      <c r="H493" s="3"/>
      <c r="I493" s="12" t="s">
        <v>57</v>
      </c>
      <c r="J493" s="3"/>
      <c r="K493" s="3" t="s">
        <v>58</v>
      </c>
      <c r="L493" s="11">
        <v>42552</v>
      </c>
      <c r="M493" s="3">
        <v>24</v>
      </c>
      <c r="N493" s="3"/>
      <c r="O493" s="10">
        <v>38000</v>
      </c>
      <c r="P493" s="8" t="s">
        <v>84</v>
      </c>
      <c r="Q493" s="9" t="s">
        <v>84</v>
      </c>
    </row>
    <row r="494" spans="1:17" ht="15" hidden="1" x14ac:dyDescent="0.25">
      <c r="A494" s="3" t="s">
        <v>2544</v>
      </c>
      <c r="B494" s="3" t="s">
        <v>5</v>
      </c>
      <c r="C494" s="3" t="s">
        <v>52</v>
      </c>
      <c r="D494" s="3" t="s">
        <v>540</v>
      </c>
      <c r="E494" s="5" t="s">
        <v>541</v>
      </c>
      <c r="F494" s="3" t="s">
        <v>538</v>
      </c>
      <c r="G494" s="5" t="s">
        <v>539</v>
      </c>
      <c r="H494" s="3"/>
      <c r="I494" s="12" t="s">
        <v>57</v>
      </c>
      <c r="J494" s="3"/>
      <c r="K494" s="3" t="s">
        <v>58</v>
      </c>
      <c r="L494" s="11" t="s">
        <v>50</v>
      </c>
      <c r="M494" s="3">
        <v>24</v>
      </c>
      <c r="N494" s="3"/>
      <c r="O494" s="10">
        <v>15000</v>
      </c>
      <c r="P494" s="8" t="s">
        <v>113</v>
      </c>
      <c r="Q494" s="9" t="s">
        <v>113</v>
      </c>
    </row>
    <row r="495" spans="1:17" ht="15" hidden="1" x14ac:dyDescent="0.25">
      <c r="A495" s="3" t="s">
        <v>1762</v>
      </c>
      <c r="B495" s="3" t="s">
        <v>2</v>
      </c>
      <c r="C495" s="3" t="s">
        <v>52</v>
      </c>
      <c r="D495" s="3" t="s">
        <v>53</v>
      </c>
      <c r="E495" s="5" t="s">
        <v>54</v>
      </c>
      <c r="F495" s="3" t="s">
        <v>542</v>
      </c>
      <c r="G495" s="5" t="s">
        <v>543</v>
      </c>
      <c r="H495" s="3"/>
      <c r="I495" s="12" t="s">
        <v>57</v>
      </c>
      <c r="J495" s="3"/>
      <c r="K495" s="3" t="s">
        <v>58</v>
      </c>
      <c r="L495" s="11">
        <v>42644</v>
      </c>
      <c r="M495" s="3">
        <v>24</v>
      </c>
      <c r="N495" s="3"/>
      <c r="O495" s="10">
        <v>240000</v>
      </c>
      <c r="P495" s="8" t="s">
        <v>84</v>
      </c>
      <c r="Q495" s="9" t="s">
        <v>84</v>
      </c>
    </row>
    <row r="496" spans="1:17" ht="15" hidden="1" x14ac:dyDescent="0.25">
      <c r="A496" s="3" t="s">
        <v>1763</v>
      </c>
      <c r="B496" s="3" t="s">
        <v>2</v>
      </c>
      <c r="C496" s="3" t="s">
        <v>52</v>
      </c>
      <c r="D496" s="3" t="s">
        <v>53</v>
      </c>
      <c r="E496" s="5" t="s">
        <v>54</v>
      </c>
      <c r="F496" s="3" t="s">
        <v>544</v>
      </c>
      <c r="G496" s="5" t="s">
        <v>545</v>
      </c>
      <c r="H496" s="3"/>
      <c r="I496" s="12" t="s">
        <v>48</v>
      </c>
      <c r="J496" s="3"/>
      <c r="K496" s="3" t="s">
        <v>49</v>
      </c>
      <c r="L496" s="11">
        <v>42644</v>
      </c>
      <c r="M496" s="3">
        <v>24</v>
      </c>
      <c r="N496" s="3"/>
      <c r="O496" s="10">
        <v>200000</v>
      </c>
      <c r="P496" s="8" t="s">
        <v>84</v>
      </c>
      <c r="Q496" s="9" t="s">
        <v>84</v>
      </c>
    </row>
    <row r="497" spans="1:17" ht="15" hidden="1" x14ac:dyDescent="0.25">
      <c r="A497" s="3" t="s">
        <v>2545</v>
      </c>
      <c r="B497" s="3" t="s">
        <v>210</v>
      </c>
      <c r="C497" s="3" t="s">
        <v>52</v>
      </c>
      <c r="D497" s="3" t="s">
        <v>424</v>
      </c>
      <c r="E497" s="5" t="s">
        <v>425</v>
      </c>
      <c r="F497" s="3" t="s">
        <v>546</v>
      </c>
      <c r="G497" s="5" t="s">
        <v>547</v>
      </c>
      <c r="H497" s="3"/>
      <c r="I497" s="12" t="s">
        <v>48</v>
      </c>
      <c r="J497" s="3"/>
      <c r="K497" s="3" t="s">
        <v>58</v>
      </c>
      <c r="L497" s="11" t="s">
        <v>50</v>
      </c>
      <c r="M497" s="3">
        <v>36</v>
      </c>
      <c r="N497" s="3"/>
      <c r="O497" s="10">
        <v>46300</v>
      </c>
      <c r="P497" s="8" t="s">
        <v>64</v>
      </c>
      <c r="Q497" s="9" t="s">
        <v>51</v>
      </c>
    </row>
    <row r="498" spans="1:17" ht="15" hidden="1" x14ac:dyDescent="0.25">
      <c r="A498" s="3" t="s">
        <v>2546</v>
      </c>
      <c r="B498" s="3" t="s">
        <v>210</v>
      </c>
      <c r="C498" s="3" t="s">
        <v>52</v>
      </c>
      <c r="D498" s="3" t="s">
        <v>424</v>
      </c>
      <c r="E498" s="5" t="s">
        <v>425</v>
      </c>
      <c r="F498" s="3" t="s">
        <v>546</v>
      </c>
      <c r="G498" s="5" t="s">
        <v>547</v>
      </c>
      <c r="H498" s="3"/>
      <c r="I498" s="12" t="s">
        <v>48</v>
      </c>
      <c r="J498" s="3"/>
      <c r="K498" s="3" t="s">
        <v>58</v>
      </c>
      <c r="L498" s="11" t="s">
        <v>50</v>
      </c>
      <c r="M498" s="3">
        <v>36</v>
      </c>
      <c r="N498" s="3"/>
      <c r="O498" s="10">
        <v>14362</v>
      </c>
      <c r="P498" s="8" t="s">
        <v>64</v>
      </c>
      <c r="Q498" s="9" t="s">
        <v>64</v>
      </c>
    </row>
    <row r="499" spans="1:17" hidden="1" x14ac:dyDescent="0.3">
      <c r="A499" s="3" t="s">
        <v>2547</v>
      </c>
      <c r="B499" s="3" t="s">
        <v>210</v>
      </c>
      <c r="C499" s="3" t="s">
        <v>52</v>
      </c>
      <c r="D499" s="3" t="s">
        <v>424</v>
      </c>
      <c r="E499" s="5" t="s">
        <v>425</v>
      </c>
      <c r="F499" s="3" t="s">
        <v>546</v>
      </c>
      <c r="G499" s="5" t="s">
        <v>547</v>
      </c>
      <c r="H499" s="3"/>
      <c r="I499" s="12" t="s">
        <v>48</v>
      </c>
      <c r="J499" s="3"/>
      <c r="K499" s="3" t="s">
        <v>58</v>
      </c>
      <c r="L499" s="11" t="s">
        <v>50</v>
      </c>
      <c r="M499" s="3">
        <v>36</v>
      </c>
      <c r="N499" s="3"/>
      <c r="O499" s="10">
        <v>13000</v>
      </c>
      <c r="P499" s="8" t="s">
        <v>64</v>
      </c>
      <c r="Q499" s="9" t="s">
        <v>59</v>
      </c>
    </row>
    <row r="500" spans="1:17" ht="15" hidden="1" x14ac:dyDescent="0.25">
      <c r="A500" s="3" t="s">
        <v>2548</v>
      </c>
      <c r="B500" s="3" t="s">
        <v>210</v>
      </c>
      <c r="C500" s="3" t="s">
        <v>52</v>
      </c>
      <c r="D500" s="3" t="s">
        <v>424</v>
      </c>
      <c r="E500" s="5" t="s">
        <v>425</v>
      </c>
      <c r="F500" s="3" t="s">
        <v>546</v>
      </c>
      <c r="G500" s="5" t="s">
        <v>547</v>
      </c>
      <c r="H500" s="3"/>
      <c r="I500" s="12" t="s">
        <v>48</v>
      </c>
      <c r="J500" s="3"/>
      <c r="K500" s="3" t="s">
        <v>58</v>
      </c>
      <c r="L500" s="11" t="s">
        <v>50</v>
      </c>
      <c r="M500" s="3">
        <v>36</v>
      </c>
      <c r="N500" s="3"/>
      <c r="O500" s="10">
        <v>23000</v>
      </c>
      <c r="P500" s="8" t="s">
        <v>64</v>
      </c>
      <c r="Q500" s="9" t="s">
        <v>103</v>
      </c>
    </row>
    <row r="501" spans="1:17" ht="15" hidden="1" x14ac:dyDescent="0.25">
      <c r="A501" s="3" t="s">
        <v>1764</v>
      </c>
      <c r="B501" s="3" t="s">
        <v>210</v>
      </c>
      <c r="C501" s="3" t="s">
        <v>52</v>
      </c>
      <c r="D501" s="3" t="s">
        <v>424</v>
      </c>
      <c r="E501" s="5" t="s">
        <v>425</v>
      </c>
      <c r="F501" s="3" t="s">
        <v>546</v>
      </c>
      <c r="G501" s="5" t="s">
        <v>547</v>
      </c>
      <c r="H501" s="3"/>
      <c r="I501" s="12" t="s">
        <v>48</v>
      </c>
      <c r="J501" s="3"/>
      <c r="K501" s="3" t="s">
        <v>58</v>
      </c>
      <c r="L501" s="11" t="s">
        <v>50</v>
      </c>
      <c r="M501" s="3">
        <v>36</v>
      </c>
      <c r="N501" s="3"/>
      <c r="O501" s="10">
        <v>45000</v>
      </c>
      <c r="P501" s="8" t="s">
        <v>64</v>
      </c>
      <c r="Q501" s="9" t="s">
        <v>84</v>
      </c>
    </row>
    <row r="502" spans="1:17" ht="15" hidden="1" x14ac:dyDescent="0.25">
      <c r="A502" s="3" t="s">
        <v>2549</v>
      </c>
      <c r="B502" s="3" t="s">
        <v>24</v>
      </c>
      <c r="C502" s="3" t="s">
        <v>78</v>
      </c>
      <c r="D502" s="3" t="s">
        <v>548</v>
      </c>
      <c r="E502" s="5" t="s">
        <v>549</v>
      </c>
      <c r="F502" s="3"/>
      <c r="G502" s="5" t="s">
        <v>47</v>
      </c>
      <c r="H502" s="3"/>
      <c r="I502" s="12" t="s">
        <v>48</v>
      </c>
      <c r="J502" s="3"/>
      <c r="K502" s="3" t="s">
        <v>49</v>
      </c>
      <c r="L502" s="11" t="s">
        <v>50</v>
      </c>
      <c r="M502" s="3">
        <v>36</v>
      </c>
      <c r="N502" s="3"/>
      <c r="O502" s="10">
        <v>108600</v>
      </c>
      <c r="P502" s="8" t="s">
        <v>51</v>
      </c>
      <c r="Q502" s="7" t="s">
        <v>51</v>
      </c>
    </row>
    <row r="503" spans="1:17" ht="15" hidden="1" x14ac:dyDescent="0.25">
      <c r="A503" s="3" t="s">
        <v>2550</v>
      </c>
      <c r="B503" s="3" t="s">
        <v>24</v>
      </c>
      <c r="C503" s="3" t="s">
        <v>78</v>
      </c>
      <c r="D503" s="3" t="s">
        <v>548</v>
      </c>
      <c r="E503" s="5" t="s">
        <v>549</v>
      </c>
      <c r="F503" s="3"/>
      <c r="G503" s="5" t="s">
        <v>47</v>
      </c>
      <c r="H503" s="3"/>
      <c r="I503" s="12" t="s">
        <v>48</v>
      </c>
      <c r="J503" s="3"/>
      <c r="K503" s="3" t="s">
        <v>49</v>
      </c>
      <c r="L503" s="11" t="s">
        <v>50</v>
      </c>
      <c r="M503" s="3">
        <v>36</v>
      </c>
      <c r="N503" s="3"/>
      <c r="O503" s="10">
        <v>90000</v>
      </c>
      <c r="P503" s="8" t="s">
        <v>51</v>
      </c>
      <c r="Q503" s="9" t="s">
        <v>64</v>
      </c>
    </row>
    <row r="504" spans="1:17" ht="15" hidden="1" x14ac:dyDescent="0.25">
      <c r="A504" s="3" t="s">
        <v>2551</v>
      </c>
      <c r="B504" s="3" t="s">
        <v>24</v>
      </c>
      <c r="C504" s="3" t="s">
        <v>78</v>
      </c>
      <c r="D504" s="3" t="s">
        <v>548</v>
      </c>
      <c r="E504" s="5" t="s">
        <v>549</v>
      </c>
      <c r="F504" s="3"/>
      <c r="G504" s="5" t="s">
        <v>47</v>
      </c>
      <c r="H504" s="3"/>
      <c r="I504" s="12" t="s">
        <v>48</v>
      </c>
      <c r="J504" s="3"/>
      <c r="K504" s="3" t="s">
        <v>49</v>
      </c>
      <c r="L504" s="11" t="s">
        <v>50</v>
      </c>
      <c r="M504" s="3">
        <v>36</v>
      </c>
      <c r="N504" s="3"/>
      <c r="O504" s="10">
        <v>18500</v>
      </c>
      <c r="P504" s="8" t="s">
        <v>51</v>
      </c>
      <c r="Q504" s="9" t="s">
        <v>246</v>
      </c>
    </row>
    <row r="505" spans="1:17" hidden="1" x14ac:dyDescent="0.3">
      <c r="A505" s="3" t="s">
        <v>2552</v>
      </c>
      <c r="B505" s="3" t="s">
        <v>24</v>
      </c>
      <c r="C505" s="3" t="s">
        <v>78</v>
      </c>
      <c r="D505" s="3" t="s">
        <v>548</v>
      </c>
      <c r="E505" s="5" t="s">
        <v>549</v>
      </c>
      <c r="F505" s="3"/>
      <c r="G505" s="5" t="s">
        <v>47</v>
      </c>
      <c r="H505" s="3"/>
      <c r="I505" s="12" t="s">
        <v>48</v>
      </c>
      <c r="J505" s="3"/>
      <c r="K505" s="3" t="s">
        <v>49</v>
      </c>
      <c r="L505" s="11" t="s">
        <v>50</v>
      </c>
      <c r="M505" s="3">
        <v>36</v>
      </c>
      <c r="N505" s="3"/>
      <c r="O505" s="10">
        <v>15000</v>
      </c>
      <c r="P505" s="8" t="s">
        <v>51</v>
      </c>
      <c r="Q505" s="9" t="s">
        <v>59</v>
      </c>
    </row>
    <row r="506" spans="1:17" ht="15" hidden="1" x14ac:dyDescent="0.25">
      <c r="A506" s="3" t="s">
        <v>2553</v>
      </c>
      <c r="B506" s="3" t="s">
        <v>24</v>
      </c>
      <c r="C506" s="3" t="s">
        <v>78</v>
      </c>
      <c r="D506" s="3" t="s">
        <v>548</v>
      </c>
      <c r="E506" s="5" t="s">
        <v>549</v>
      </c>
      <c r="F506" s="3"/>
      <c r="G506" s="5" t="s">
        <v>47</v>
      </c>
      <c r="H506" s="3"/>
      <c r="I506" s="12" t="s">
        <v>48</v>
      </c>
      <c r="J506" s="3"/>
      <c r="K506" s="3" t="s">
        <v>49</v>
      </c>
      <c r="L506" s="11" t="s">
        <v>50</v>
      </c>
      <c r="M506" s="3">
        <v>36</v>
      </c>
      <c r="N506" s="3"/>
      <c r="O506" s="10">
        <v>10000</v>
      </c>
      <c r="P506" s="8" t="s">
        <v>51</v>
      </c>
      <c r="Q506" s="9" t="s">
        <v>103</v>
      </c>
    </row>
    <row r="507" spans="1:17" ht="15" hidden="1" x14ac:dyDescent="0.25">
      <c r="A507" s="3" t="s">
        <v>2554</v>
      </c>
      <c r="B507" s="3" t="s">
        <v>24</v>
      </c>
      <c r="C507" s="3" t="s">
        <v>78</v>
      </c>
      <c r="D507" s="3" t="s">
        <v>548</v>
      </c>
      <c r="E507" s="5" t="s">
        <v>549</v>
      </c>
      <c r="F507" s="3"/>
      <c r="G507" s="5" t="s">
        <v>47</v>
      </c>
      <c r="H507" s="3"/>
      <c r="I507" s="12" t="s">
        <v>48</v>
      </c>
      <c r="J507" s="3"/>
      <c r="K507" s="3" t="s">
        <v>49</v>
      </c>
      <c r="L507" s="11" t="s">
        <v>50</v>
      </c>
      <c r="M507" s="3">
        <v>36</v>
      </c>
      <c r="N507" s="3"/>
      <c r="O507" s="10">
        <v>18000</v>
      </c>
      <c r="P507" s="8" t="s">
        <v>51</v>
      </c>
      <c r="Q507" s="9" t="s">
        <v>113</v>
      </c>
    </row>
    <row r="508" spans="1:17" ht="15" hidden="1" x14ac:dyDescent="0.25">
      <c r="A508" s="3" t="s">
        <v>2555</v>
      </c>
      <c r="B508" s="3" t="s">
        <v>24</v>
      </c>
      <c r="C508" s="3" t="s">
        <v>78</v>
      </c>
      <c r="D508" s="3" t="s">
        <v>548</v>
      </c>
      <c r="E508" s="5" t="s">
        <v>549</v>
      </c>
      <c r="F508" s="3"/>
      <c r="G508" s="5" t="s">
        <v>47</v>
      </c>
      <c r="H508" s="3"/>
      <c r="I508" s="12" t="s">
        <v>48</v>
      </c>
      <c r="J508" s="3"/>
      <c r="K508" s="3" t="s">
        <v>49</v>
      </c>
      <c r="L508" s="11" t="s">
        <v>50</v>
      </c>
      <c r="M508" s="3">
        <v>36</v>
      </c>
      <c r="N508" s="3"/>
      <c r="O508" s="10">
        <v>15000</v>
      </c>
      <c r="P508" s="8" t="s">
        <v>51</v>
      </c>
      <c r="Q508" s="9" t="s">
        <v>81</v>
      </c>
    </row>
    <row r="509" spans="1:17" ht="15" hidden="1" x14ac:dyDescent="0.25">
      <c r="A509" s="3" t="s">
        <v>2556</v>
      </c>
      <c r="B509" s="3" t="s">
        <v>24</v>
      </c>
      <c r="C509" s="3" t="s">
        <v>78</v>
      </c>
      <c r="D509" s="3" t="s">
        <v>548</v>
      </c>
      <c r="E509" s="5" t="s">
        <v>549</v>
      </c>
      <c r="F509" s="3"/>
      <c r="G509" s="5" t="s">
        <v>47</v>
      </c>
      <c r="H509" s="3"/>
      <c r="I509" s="12" t="s">
        <v>48</v>
      </c>
      <c r="J509" s="3"/>
      <c r="K509" s="3" t="s">
        <v>49</v>
      </c>
      <c r="L509" s="11" t="s">
        <v>50</v>
      </c>
      <c r="M509" s="3">
        <v>36</v>
      </c>
      <c r="N509" s="3"/>
      <c r="O509" s="10">
        <v>1000</v>
      </c>
      <c r="P509" s="8" t="s">
        <v>51</v>
      </c>
      <c r="Q509" s="9" t="s">
        <v>108</v>
      </c>
    </row>
    <row r="510" spans="1:17" ht="15" hidden="1" x14ac:dyDescent="0.25">
      <c r="A510" s="3" t="s">
        <v>1765</v>
      </c>
      <c r="B510" s="3" t="s">
        <v>24</v>
      </c>
      <c r="C510" s="3" t="s">
        <v>78</v>
      </c>
      <c r="D510" s="3" t="s">
        <v>548</v>
      </c>
      <c r="E510" s="5" t="s">
        <v>549</v>
      </c>
      <c r="F510" s="3"/>
      <c r="G510" s="5" t="s">
        <v>47</v>
      </c>
      <c r="H510" s="3"/>
      <c r="I510" s="12" t="s">
        <v>48</v>
      </c>
      <c r="J510" s="3"/>
      <c r="K510" s="3" t="s">
        <v>49</v>
      </c>
      <c r="L510" s="11" t="s">
        <v>50</v>
      </c>
      <c r="M510" s="3">
        <v>36</v>
      </c>
      <c r="N510" s="3"/>
      <c r="O510" s="10">
        <v>74000</v>
      </c>
      <c r="P510" s="8" t="s">
        <v>51</v>
      </c>
      <c r="Q510" s="9" t="s">
        <v>75</v>
      </c>
    </row>
    <row r="511" spans="1:17" ht="15" hidden="1" x14ac:dyDescent="0.25">
      <c r="A511" s="3" t="s">
        <v>1766</v>
      </c>
      <c r="B511" s="3" t="s">
        <v>24</v>
      </c>
      <c r="C511" s="3" t="s">
        <v>78</v>
      </c>
      <c r="D511" s="3" t="s">
        <v>548</v>
      </c>
      <c r="E511" s="5" t="s">
        <v>549</v>
      </c>
      <c r="F511" s="3"/>
      <c r="G511" s="5" t="s">
        <v>47</v>
      </c>
      <c r="H511" s="3"/>
      <c r="I511" s="12" t="s">
        <v>48</v>
      </c>
      <c r="J511" s="3"/>
      <c r="K511" s="3" t="s">
        <v>49</v>
      </c>
      <c r="L511" s="11" t="s">
        <v>50</v>
      </c>
      <c r="M511" s="3">
        <v>36</v>
      </c>
      <c r="N511" s="3"/>
      <c r="O511" s="10">
        <v>28000</v>
      </c>
      <c r="P511" s="8" t="s">
        <v>51</v>
      </c>
      <c r="Q511" s="9" t="s">
        <v>84</v>
      </c>
    </row>
    <row r="512" spans="1:17" ht="15" hidden="1" x14ac:dyDescent="0.25">
      <c r="A512" s="3" t="s">
        <v>2557</v>
      </c>
      <c r="B512" s="3" t="s">
        <v>7</v>
      </c>
      <c r="C512" s="3" t="s">
        <v>52</v>
      </c>
      <c r="D512" s="3" t="s">
        <v>53</v>
      </c>
      <c r="E512" s="5" t="s">
        <v>54</v>
      </c>
      <c r="F512" s="3" t="s">
        <v>319</v>
      </c>
      <c r="G512" s="5" t="s">
        <v>320</v>
      </c>
      <c r="H512" s="3"/>
      <c r="I512" s="12" t="s">
        <v>48</v>
      </c>
      <c r="J512" s="3"/>
      <c r="K512" s="3" t="s">
        <v>49</v>
      </c>
      <c r="L512" s="11">
        <v>42248</v>
      </c>
      <c r="M512" s="3">
        <v>24</v>
      </c>
      <c r="N512" s="3"/>
      <c r="O512" s="10">
        <v>33000</v>
      </c>
      <c r="P512" s="8" t="s">
        <v>103</v>
      </c>
      <c r="Q512" s="9" t="s">
        <v>103</v>
      </c>
    </row>
    <row r="513" spans="1:17" ht="15" hidden="1" x14ac:dyDescent="0.25">
      <c r="A513" s="3" t="s">
        <v>1767</v>
      </c>
      <c r="B513" s="3" t="s">
        <v>2</v>
      </c>
      <c r="C513" s="3" t="s">
        <v>52</v>
      </c>
      <c r="D513" s="3" t="s">
        <v>53</v>
      </c>
      <c r="E513" s="5" t="s">
        <v>54</v>
      </c>
      <c r="F513" s="3" t="s">
        <v>484</v>
      </c>
      <c r="G513" s="5" t="s">
        <v>485</v>
      </c>
      <c r="H513" s="3"/>
      <c r="I513" s="12" t="s">
        <v>57</v>
      </c>
      <c r="J513" s="3"/>
      <c r="K513" s="3" t="s">
        <v>58</v>
      </c>
      <c r="L513" s="11">
        <v>42644</v>
      </c>
      <c r="M513" s="3">
        <v>24</v>
      </c>
      <c r="N513" s="3"/>
      <c r="O513" s="10">
        <v>74000</v>
      </c>
      <c r="P513" s="8" t="s">
        <v>84</v>
      </c>
      <c r="Q513" s="9" t="s">
        <v>84</v>
      </c>
    </row>
    <row r="514" spans="1:17" ht="15" hidden="1" x14ac:dyDescent="0.25">
      <c r="A514" s="3" t="s">
        <v>2558</v>
      </c>
      <c r="B514" s="3" t="s">
        <v>2</v>
      </c>
      <c r="C514" s="3" t="s">
        <v>52</v>
      </c>
      <c r="D514" s="3" t="s">
        <v>53</v>
      </c>
      <c r="E514" s="5" t="s">
        <v>54</v>
      </c>
      <c r="F514" s="3" t="s">
        <v>550</v>
      </c>
      <c r="G514" s="5" t="s">
        <v>551</v>
      </c>
      <c r="H514" s="3"/>
      <c r="I514" s="12" t="s">
        <v>48</v>
      </c>
      <c r="J514" s="3"/>
      <c r="K514" s="3" t="s">
        <v>49</v>
      </c>
      <c r="L514" s="11">
        <v>42614</v>
      </c>
      <c r="M514" s="3">
        <v>12</v>
      </c>
      <c r="N514" s="3"/>
      <c r="O514" s="10">
        <v>171670.33</v>
      </c>
      <c r="P514" s="8" t="s">
        <v>51</v>
      </c>
      <c r="Q514" s="9" t="s">
        <v>51</v>
      </c>
    </row>
    <row r="515" spans="1:17" ht="15" hidden="1" x14ac:dyDescent="0.25">
      <c r="A515" s="3" t="s">
        <v>2559</v>
      </c>
      <c r="B515" s="3" t="s">
        <v>2</v>
      </c>
      <c r="C515" s="3" t="s">
        <v>52</v>
      </c>
      <c r="D515" s="3" t="s">
        <v>53</v>
      </c>
      <c r="E515" s="5" t="s">
        <v>54</v>
      </c>
      <c r="F515" s="3" t="s">
        <v>552</v>
      </c>
      <c r="G515" s="5" t="s">
        <v>553</v>
      </c>
      <c r="H515" s="3"/>
      <c r="I515" s="12" t="s">
        <v>57</v>
      </c>
      <c r="J515" s="3"/>
      <c r="K515" s="3" t="s">
        <v>58</v>
      </c>
      <c r="L515" s="11">
        <v>42614</v>
      </c>
      <c r="M515" s="3">
        <v>12</v>
      </c>
      <c r="N515" s="3"/>
      <c r="O515" s="10">
        <v>131219.01</v>
      </c>
      <c r="P515" s="8" t="s">
        <v>51</v>
      </c>
      <c r="Q515" s="9" t="s">
        <v>51</v>
      </c>
    </row>
    <row r="516" spans="1:17" ht="15" hidden="1" x14ac:dyDescent="0.25">
      <c r="A516" s="3" t="s">
        <v>1768</v>
      </c>
      <c r="B516" s="3" t="s">
        <v>2</v>
      </c>
      <c r="C516" s="3" t="s">
        <v>52</v>
      </c>
      <c r="D516" s="3" t="s">
        <v>53</v>
      </c>
      <c r="E516" s="5" t="s">
        <v>54</v>
      </c>
      <c r="F516" s="3" t="s">
        <v>554</v>
      </c>
      <c r="G516" s="5" t="s">
        <v>555</v>
      </c>
      <c r="H516" s="3"/>
      <c r="I516" s="12" t="s">
        <v>48</v>
      </c>
      <c r="J516" s="3"/>
      <c r="K516" s="3" t="s">
        <v>49</v>
      </c>
      <c r="L516" s="11">
        <v>42705</v>
      </c>
      <c r="M516" s="3">
        <v>60</v>
      </c>
      <c r="N516" s="3"/>
      <c r="O516" s="10">
        <v>5000</v>
      </c>
      <c r="P516" s="8" t="s">
        <v>84</v>
      </c>
      <c r="Q516" s="9" t="s">
        <v>84</v>
      </c>
    </row>
    <row r="517" spans="1:17" ht="15" hidden="1" x14ac:dyDescent="0.25">
      <c r="A517" s="3" t="s">
        <v>2560</v>
      </c>
      <c r="B517" s="3" t="s">
        <v>7</v>
      </c>
      <c r="C517" s="3" t="s">
        <v>52</v>
      </c>
      <c r="D517" s="3" t="s">
        <v>240</v>
      </c>
      <c r="E517" s="5" t="s">
        <v>241</v>
      </c>
      <c r="F517" s="3" t="s">
        <v>476</v>
      </c>
      <c r="G517" s="5" t="s">
        <v>477</v>
      </c>
      <c r="H517" s="3"/>
      <c r="I517" s="12" t="s">
        <v>48</v>
      </c>
      <c r="J517" s="3"/>
      <c r="K517" s="3" t="s">
        <v>49</v>
      </c>
      <c r="L517" s="11">
        <v>42705</v>
      </c>
      <c r="M517" s="3">
        <v>36</v>
      </c>
      <c r="N517" s="3"/>
      <c r="O517" s="10">
        <v>30600.77</v>
      </c>
      <c r="P517" s="8" t="s">
        <v>51</v>
      </c>
      <c r="Q517" s="9" t="s">
        <v>51</v>
      </c>
    </row>
    <row r="518" spans="1:17" ht="15" hidden="1" x14ac:dyDescent="0.25">
      <c r="A518" s="3" t="s">
        <v>2561</v>
      </c>
      <c r="B518" s="3" t="s">
        <v>7</v>
      </c>
      <c r="C518" s="3" t="s">
        <v>52</v>
      </c>
      <c r="D518" s="3" t="s">
        <v>53</v>
      </c>
      <c r="E518" s="5" t="s">
        <v>54</v>
      </c>
      <c r="F518" s="3" t="s">
        <v>556</v>
      </c>
      <c r="G518" s="5" t="s">
        <v>557</v>
      </c>
      <c r="H518" s="3"/>
      <c r="I518" s="12" t="s">
        <v>48</v>
      </c>
      <c r="J518" s="3"/>
      <c r="K518" s="3" t="s">
        <v>49</v>
      </c>
      <c r="L518" s="11">
        <v>42767</v>
      </c>
      <c r="M518" s="3">
        <v>48</v>
      </c>
      <c r="N518" s="3"/>
      <c r="O518" s="10">
        <v>17000</v>
      </c>
      <c r="P518" s="8" t="s">
        <v>246</v>
      </c>
      <c r="Q518" s="9" t="s">
        <v>246</v>
      </c>
    </row>
    <row r="519" spans="1:17" ht="15" hidden="1" x14ac:dyDescent="0.25">
      <c r="A519" s="3" t="s">
        <v>2562</v>
      </c>
      <c r="B519" s="3" t="s">
        <v>5</v>
      </c>
      <c r="C519" s="3" t="s">
        <v>52</v>
      </c>
      <c r="D519" s="3" t="s">
        <v>53</v>
      </c>
      <c r="E519" s="5" t="s">
        <v>54</v>
      </c>
      <c r="F519" s="3" t="s">
        <v>558</v>
      </c>
      <c r="G519" s="5" t="s">
        <v>559</v>
      </c>
      <c r="H519" s="3"/>
      <c r="I519" s="12" t="s">
        <v>57</v>
      </c>
      <c r="J519" s="3"/>
      <c r="K519" s="3" t="s">
        <v>58</v>
      </c>
      <c r="L519" s="11">
        <v>42614</v>
      </c>
      <c r="M519" s="3">
        <v>48</v>
      </c>
      <c r="N519" s="3"/>
      <c r="O519" s="10">
        <v>93052.5</v>
      </c>
      <c r="P519" s="8" t="s">
        <v>51</v>
      </c>
      <c r="Q519" s="9" t="s">
        <v>51</v>
      </c>
    </row>
    <row r="520" spans="1:17" ht="15" hidden="1" x14ac:dyDescent="0.25">
      <c r="A520" s="3" t="s">
        <v>1769</v>
      </c>
      <c r="B520" s="3" t="s">
        <v>2</v>
      </c>
      <c r="C520" s="3" t="s">
        <v>52</v>
      </c>
      <c r="D520" s="3" t="s">
        <v>53</v>
      </c>
      <c r="E520" s="5" t="s">
        <v>54</v>
      </c>
      <c r="F520" s="3" t="s">
        <v>490</v>
      </c>
      <c r="G520" s="5" t="s">
        <v>491</v>
      </c>
      <c r="H520" s="3"/>
      <c r="I520" s="12" t="s">
        <v>57</v>
      </c>
      <c r="J520" s="3"/>
      <c r="K520" s="3" t="s">
        <v>58</v>
      </c>
      <c r="L520" s="11">
        <v>42644</v>
      </c>
      <c r="M520" s="3">
        <v>24</v>
      </c>
      <c r="N520" s="3"/>
      <c r="O520" s="10">
        <v>34000</v>
      </c>
      <c r="P520" s="8" t="s">
        <v>84</v>
      </c>
      <c r="Q520" s="9" t="s">
        <v>84</v>
      </c>
    </row>
    <row r="521" spans="1:17" ht="15" hidden="1" x14ac:dyDescent="0.25">
      <c r="A521" s="3" t="s">
        <v>2563</v>
      </c>
      <c r="B521" s="3" t="s">
        <v>17</v>
      </c>
      <c r="C521" s="3" t="s">
        <v>52</v>
      </c>
      <c r="D521" s="3" t="s">
        <v>53</v>
      </c>
      <c r="E521" s="5" t="s">
        <v>54</v>
      </c>
      <c r="F521" s="3" t="s">
        <v>560</v>
      </c>
      <c r="G521" s="5" t="s">
        <v>561</v>
      </c>
      <c r="H521" s="3"/>
      <c r="I521" s="12" t="s">
        <v>57</v>
      </c>
      <c r="J521" s="3"/>
      <c r="K521" s="3" t="s">
        <v>58</v>
      </c>
      <c r="L521" s="11">
        <v>43160</v>
      </c>
      <c r="M521" s="3">
        <v>60</v>
      </c>
      <c r="N521" s="3"/>
      <c r="O521" s="10">
        <v>232700</v>
      </c>
      <c r="P521" s="8" t="s">
        <v>246</v>
      </c>
      <c r="Q521" s="9" t="s">
        <v>246</v>
      </c>
    </row>
    <row r="522" spans="1:17" ht="15" hidden="1" x14ac:dyDescent="0.25">
      <c r="A522" s="3" t="s">
        <v>2564</v>
      </c>
      <c r="B522" s="3" t="s">
        <v>5</v>
      </c>
      <c r="C522" s="3" t="s">
        <v>52</v>
      </c>
      <c r="D522" s="3" t="s">
        <v>53</v>
      </c>
      <c r="E522" s="5" t="s">
        <v>54</v>
      </c>
      <c r="F522" s="3" t="s">
        <v>560</v>
      </c>
      <c r="G522" s="5" t="s">
        <v>561</v>
      </c>
      <c r="H522" s="3"/>
      <c r="I522" s="12" t="s">
        <v>57</v>
      </c>
      <c r="J522" s="3"/>
      <c r="K522" s="3" t="s">
        <v>58</v>
      </c>
      <c r="L522" s="11">
        <v>42614</v>
      </c>
      <c r="M522" s="3">
        <v>60</v>
      </c>
      <c r="N522" s="3"/>
      <c r="O522" s="10">
        <v>296500</v>
      </c>
      <c r="P522" s="8" t="s">
        <v>246</v>
      </c>
      <c r="Q522" s="9" t="s">
        <v>246</v>
      </c>
    </row>
    <row r="523" spans="1:17" ht="15" hidden="1" x14ac:dyDescent="0.25">
      <c r="A523" s="3" t="s">
        <v>2565</v>
      </c>
      <c r="B523" s="3" t="s">
        <v>2</v>
      </c>
      <c r="C523" s="3" t="s">
        <v>52</v>
      </c>
      <c r="D523" s="3" t="s">
        <v>562</v>
      </c>
      <c r="E523" s="5" t="s">
        <v>563</v>
      </c>
      <c r="F523" s="3" t="s">
        <v>484</v>
      </c>
      <c r="G523" s="5" t="s">
        <v>485</v>
      </c>
      <c r="H523" s="3"/>
      <c r="I523" s="12" t="s">
        <v>48</v>
      </c>
      <c r="J523" s="3"/>
      <c r="K523" s="3" t="s">
        <v>49</v>
      </c>
      <c r="L523" s="11">
        <v>42705</v>
      </c>
      <c r="M523" s="3">
        <v>36</v>
      </c>
      <c r="N523" s="3"/>
      <c r="O523" s="10">
        <v>10800</v>
      </c>
      <c r="P523" s="8" t="s">
        <v>64</v>
      </c>
      <c r="Q523" s="9" t="s">
        <v>64</v>
      </c>
    </row>
    <row r="524" spans="1:17" ht="15" hidden="1" x14ac:dyDescent="0.25">
      <c r="A524" s="3" t="s">
        <v>2566</v>
      </c>
      <c r="B524" s="3" t="s">
        <v>1</v>
      </c>
      <c r="C524" s="3" t="s">
        <v>52</v>
      </c>
      <c r="D524" s="3" t="s">
        <v>564</v>
      </c>
      <c r="E524" s="5" t="s">
        <v>565</v>
      </c>
      <c r="F524" s="3" t="s">
        <v>566</v>
      </c>
      <c r="G524" s="5" t="s">
        <v>567</v>
      </c>
      <c r="H524" s="3"/>
      <c r="I524" s="12" t="s">
        <v>57</v>
      </c>
      <c r="J524" s="3"/>
      <c r="K524" s="3" t="s">
        <v>58</v>
      </c>
      <c r="L524" s="11" t="s">
        <v>50</v>
      </c>
      <c r="M524" s="3">
        <v>36</v>
      </c>
      <c r="N524" s="3"/>
      <c r="O524" s="10">
        <v>10000</v>
      </c>
      <c r="P524" s="8" t="s">
        <v>213</v>
      </c>
      <c r="Q524" s="9" t="s">
        <v>213</v>
      </c>
    </row>
    <row r="525" spans="1:17" ht="15" hidden="1" x14ac:dyDescent="0.25">
      <c r="A525" s="3" t="s">
        <v>2567</v>
      </c>
      <c r="B525" s="3" t="s">
        <v>2</v>
      </c>
      <c r="C525" s="3" t="s">
        <v>52</v>
      </c>
      <c r="D525" s="3" t="s">
        <v>53</v>
      </c>
      <c r="E525" s="5" t="s">
        <v>54</v>
      </c>
      <c r="F525" s="3" t="s">
        <v>490</v>
      </c>
      <c r="G525" s="5" t="s">
        <v>491</v>
      </c>
      <c r="H525" s="3"/>
      <c r="I525" s="12" t="s">
        <v>57</v>
      </c>
      <c r="J525" s="3"/>
      <c r="K525" s="3" t="s">
        <v>58</v>
      </c>
      <c r="L525" s="11" t="s">
        <v>50</v>
      </c>
      <c r="M525" s="3">
        <v>24</v>
      </c>
      <c r="N525" s="3"/>
      <c r="O525" s="10">
        <v>10000</v>
      </c>
      <c r="P525" s="8" t="s">
        <v>113</v>
      </c>
      <c r="Q525" s="9" t="s">
        <v>113</v>
      </c>
    </row>
    <row r="526" spans="1:17" ht="15" hidden="1" x14ac:dyDescent="0.25">
      <c r="A526" s="3" t="s">
        <v>2568</v>
      </c>
      <c r="B526" s="3" t="s">
        <v>5</v>
      </c>
      <c r="C526" s="3" t="s">
        <v>52</v>
      </c>
      <c r="D526" s="3" t="s">
        <v>498</v>
      </c>
      <c r="E526" s="5" t="s">
        <v>499</v>
      </c>
      <c r="F526" s="3" t="s">
        <v>568</v>
      </c>
      <c r="G526" s="5" t="s">
        <v>569</v>
      </c>
      <c r="H526" s="3"/>
      <c r="I526" s="12" t="s">
        <v>48</v>
      </c>
      <c r="J526" s="3"/>
      <c r="K526" s="3" t="s">
        <v>49</v>
      </c>
      <c r="L526" s="11">
        <v>42552</v>
      </c>
      <c r="M526" s="3">
        <v>48</v>
      </c>
      <c r="N526" s="3"/>
      <c r="O526" s="10">
        <v>136207.41</v>
      </c>
      <c r="P526" s="8" t="s">
        <v>51</v>
      </c>
      <c r="Q526" s="9" t="s">
        <v>51</v>
      </c>
    </row>
    <row r="527" spans="1:17" ht="15" hidden="1" x14ac:dyDescent="0.25">
      <c r="A527" s="3" t="s">
        <v>2569</v>
      </c>
      <c r="B527" s="3" t="s">
        <v>10</v>
      </c>
      <c r="C527" s="3" t="s">
        <v>78</v>
      </c>
      <c r="D527" s="3" t="s">
        <v>82</v>
      </c>
      <c r="E527" s="5" t="s">
        <v>83</v>
      </c>
      <c r="F527" s="3"/>
      <c r="G527" s="5" t="s">
        <v>47</v>
      </c>
      <c r="H527" s="3"/>
      <c r="I527" s="12" t="s">
        <v>48</v>
      </c>
      <c r="J527" s="3"/>
      <c r="K527" s="3" t="s">
        <v>49</v>
      </c>
      <c r="L527" s="11">
        <v>43556</v>
      </c>
      <c r="M527" s="3">
        <v>48</v>
      </c>
      <c r="N527" s="3"/>
      <c r="O527" s="10">
        <v>122000</v>
      </c>
      <c r="P527" s="8" t="s">
        <v>103</v>
      </c>
      <c r="Q527" s="7" t="s">
        <v>103</v>
      </c>
    </row>
    <row r="528" spans="1:17" ht="15" hidden="1" x14ac:dyDescent="0.25">
      <c r="A528" s="3" t="s">
        <v>1770</v>
      </c>
      <c r="B528" s="3" t="s">
        <v>3</v>
      </c>
      <c r="C528" s="3" t="s">
        <v>78</v>
      </c>
      <c r="D528" s="3" t="s">
        <v>179</v>
      </c>
      <c r="E528" s="5" t="s">
        <v>180</v>
      </c>
      <c r="F528" s="3"/>
      <c r="G528" s="5" t="s">
        <v>47</v>
      </c>
      <c r="H528" s="3"/>
      <c r="I528" s="12" t="s">
        <v>48</v>
      </c>
      <c r="J528" s="3"/>
      <c r="K528" s="3" t="s">
        <v>49</v>
      </c>
      <c r="L528" s="11" t="s">
        <v>50</v>
      </c>
      <c r="M528" s="3">
        <v>12</v>
      </c>
      <c r="N528" s="3"/>
      <c r="O528" s="10">
        <v>50000</v>
      </c>
      <c r="P528" s="8" t="s">
        <v>92</v>
      </c>
      <c r="Q528" s="9" t="s">
        <v>92</v>
      </c>
    </row>
    <row r="529" spans="1:17" ht="15" hidden="1" x14ac:dyDescent="0.25">
      <c r="A529" s="3" t="s">
        <v>2570</v>
      </c>
      <c r="B529" s="3" t="s">
        <v>5</v>
      </c>
      <c r="C529" s="3" t="s">
        <v>52</v>
      </c>
      <c r="D529" s="3" t="s">
        <v>570</v>
      </c>
      <c r="E529" s="5" t="s">
        <v>571</v>
      </c>
      <c r="F529" s="3" t="s">
        <v>572</v>
      </c>
      <c r="G529" s="5" t="s">
        <v>573</v>
      </c>
      <c r="H529" s="3"/>
      <c r="I529" s="12" t="s">
        <v>57</v>
      </c>
      <c r="J529" s="3"/>
      <c r="K529" s="3" t="s">
        <v>58</v>
      </c>
      <c r="L529" s="11">
        <v>42644</v>
      </c>
      <c r="M529" s="3">
        <v>60</v>
      </c>
      <c r="N529" s="3"/>
      <c r="O529" s="10">
        <v>83115</v>
      </c>
      <c r="P529" s="8" t="s">
        <v>246</v>
      </c>
      <c r="Q529" s="9" t="s">
        <v>246</v>
      </c>
    </row>
    <row r="530" spans="1:17" ht="15" hidden="1" x14ac:dyDescent="0.25">
      <c r="A530" s="3" t="s">
        <v>1771</v>
      </c>
      <c r="B530" s="3" t="s">
        <v>7</v>
      </c>
      <c r="C530" s="3" t="s">
        <v>52</v>
      </c>
      <c r="D530" s="3" t="s">
        <v>53</v>
      </c>
      <c r="E530" s="5" t="s">
        <v>54</v>
      </c>
      <c r="F530" s="3" t="s">
        <v>574</v>
      </c>
      <c r="G530" s="5" t="s">
        <v>575</v>
      </c>
      <c r="H530" s="3"/>
      <c r="I530" s="12" t="s">
        <v>48</v>
      </c>
      <c r="J530" s="3"/>
      <c r="K530" s="3" t="s">
        <v>49</v>
      </c>
      <c r="L530" s="11">
        <v>42795</v>
      </c>
      <c r="M530" s="3">
        <v>36</v>
      </c>
      <c r="N530" s="3"/>
      <c r="O530" s="10">
        <v>10000</v>
      </c>
      <c r="P530" s="8" t="s">
        <v>84</v>
      </c>
      <c r="Q530" s="9" t="s">
        <v>84</v>
      </c>
    </row>
    <row r="531" spans="1:17" ht="15" hidden="1" x14ac:dyDescent="0.25">
      <c r="A531" s="3" t="s">
        <v>1772</v>
      </c>
      <c r="B531" s="3" t="s">
        <v>7</v>
      </c>
      <c r="C531" s="3" t="s">
        <v>52</v>
      </c>
      <c r="D531" s="3" t="s">
        <v>71</v>
      </c>
      <c r="E531" s="5" t="s">
        <v>72</v>
      </c>
      <c r="F531" s="3" t="s">
        <v>576</v>
      </c>
      <c r="G531" s="5" t="s">
        <v>577</v>
      </c>
      <c r="H531" s="3"/>
      <c r="I531" s="12" t="s">
        <v>48</v>
      </c>
      <c r="J531" s="3"/>
      <c r="K531" s="3" t="s">
        <v>49</v>
      </c>
      <c r="L531" s="11" t="s">
        <v>50</v>
      </c>
      <c r="M531" s="3">
        <v>12</v>
      </c>
      <c r="N531" s="3"/>
      <c r="O531" s="10">
        <v>70000</v>
      </c>
      <c r="P531" s="8" t="s">
        <v>84</v>
      </c>
      <c r="Q531" s="9" t="s">
        <v>84</v>
      </c>
    </row>
    <row r="532" spans="1:17" ht="15" hidden="1" x14ac:dyDescent="0.25">
      <c r="A532" s="3" t="s">
        <v>1773</v>
      </c>
      <c r="B532" s="3" t="s">
        <v>7</v>
      </c>
      <c r="C532" s="3" t="s">
        <v>52</v>
      </c>
      <c r="D532" s="3" t="s">
        <v>71</v>
      </c>
      <c r="E532" s="5" t="s">
        <v>72</v>
      </c>
      <c r="F532" s="3" t="s">
        <v>576</v>
      </c>
      <c r="G532" s="5" t="s">
        <v>577</v>
      </c>
      <c r="H532" s="3"/>
      <c r="I532" s="12" t="s">
        <v>48</v>
      </c>
      <c r="J532" s="3"/>
      <c r="K532" s="3" t="s">
        <v>49</v>
      </c>
      <c r="L532" s="11" t="s">
        <v>50</v>
      </c>
      <c r="M532" s="3">
        <v>12</v>
      </c>
      <c r="N532" s="3"/>
      <c r="O532" s="10">
        <v>80000</v>
      </c>
      <c r="P532" s="8" t="s">
        <v>84</v>
      </c>
      <c r="Q532" s="9" t="s">
        <v>84</v>
      </c>
    </row>
    <row r="533" spans="1:17" ht="15" hidden="1" x14ac:dyDescent="0.25">
      <c r="A533" s="3" t="s">
        <v>1774</v>
      </c>
      <c r="B533" s="3" t="s">
        <v>7</v>
      </c>
      <c r="C533" s="3" t="s">
        <v>52</v>
      </c>
      <c r="D533" s="3" t="s">
        <v>71</v>
      </c>
      <c r="E533" s="5" t="s">
        <v>72</v>
      </c>
      <c r="F533" s="3" t="s">
        <v>576</v>
      </c>
      <c r="G533" s="5" t="s">
        <v>577</v>
      </c>
      <c r="H533" s="3"/>
      <c r="I533" s="12" t="s">
        <v>48</v>
      </c>
      <c r="J533" s="3"/>
      <c r="K533" s="3" t="s">
        <v>49</v>
      </c>
      <c r="L533" s="11" t="s">
        <v>50</v>
      </c>
      <c r="M533" s="3">
        <v>12</v>
      </c>
      <c r="N533" s="3"/>
      <c r="O533" s="10">
        <v>50000</v>
      </c>
      <c r="P533" s="8" t="s">
        <v>84</v>
      </c>
      <c r="Q533" s="9" t="s">
        <v>84</v>
      </c>
    </row>
    <row r="534" spans="1:17" ht="15" hidden="1" x14ac:dyDescent="0.25">
      <c r="A534" s="3" t="s">
        <v>1775</v>
      </c>
      <c r="B534" s="3" t="s">
        <v>7</v>
      </c>
      <c r="C534" s="3" t="s">
        <v>52</v>
      </c>
      <c r="D534" s="3" t="s">
        <v>71</v>
      </c>
      <c r="E534" s="5" t="s">
        <v>72</v>
      </c>
      <c r="F534" s="3" t="s">
        <v>576</v>
      </c>
      <c r="G534" s="5" t="s">
        <v>577</v>
      </c>
      <c r="H534" s="3"/>
      <c r="I534" s="12" t="s">
        <v>48</v>
      </c>
      <c r="J534" s="3"/>
      <c r="K534" s="3" t="s">
        <v>49</v>
      </c>
      <c r="L534" s="11" t="s">
        <v>50</v>
      </c>
      <c r="M534" s="3">
        <v>12</v>
      </c>
      <c r="N534" s="3"/>
      <c r="O534" s="10">
        <v>49200</v>
      </c>
      <c r="P534" s="8" t="s">
        <v>84</v>
      </c>
      <c r="Q534" s="9" t="s">
        <v>84</v>
      </c>
    </row>
    <row r="535" spans="1:17" ht="15" hidden="1" x14ac:dyDescent="0.25">
      <c r="A535" s="3" t="s">
        <v>2571</v>
      </c>
      <c r="B535" s="3" t="s">
        <v>8</v>
      </c>
      <c r="C535" s="3" t="s">
        <v>52</v>
      </c>
      <c r="D535" s="3" t="s">
        <v>169</v>
      </c>
      <c r="E535" s="5" t="s">
        <v>170</v>
      </c>
      <c r="F535" s="3" t="s">
        <v>578</v>
      </c>
      <c r="G535" s="5" t="s">
        <v>579</v>
      </c>
      <c r="H535" s="3"/>
      <c r="I535" s="12" t="s">
        <v>57</v>
      </c>
      <c r="J535" s="3"/>
      <c r="K535" s="3" t="s">
        <v>58</v>
      </c>
      <c r="L535" s="11" t="s">
        <v>50</v>
      </c>
      <c r="M535" s="3">
        <v>12</v>
      </c>
      <c r="N535" s="3"/>
      <c r="O535" s="10">
        <v>15000</v>
      </c>
      <c r="P535" s="8" t="s">
        <v>81</v>
      </c>
      <c r="Q535" s="9" t="s">
        <v>81</v>
      </c>
    </row>
    <row r="536" spans="1:17" ht="15" hidden="1" x14ac:dyDescent="0.25">
      <c r="A536" s="3" t="s">
        <v>2572</v>
      </c>
      <c r="B536" s="3" t="s">
        <v>7</v>
      </c>
      <c r="C536" s="3" t="s">
        <v>52</v>
      </c>
      <c r="D536" s="3" t="s">
        <v>580</v>
      </c>
      <c r="E536" s="5" t="s">
        <v>581</v>
      </c>
      <c r="F536" s="3" t="s">
        <v>582</v>
      </c>
      <c r="G536" s="5" t="s">
        <v>583</v>
      </c>
      <c r="H536" s="3"/>
      <c r="I536" s="12" t="s">
        <v>48</v>
      </c>
      <c r="J536" s="3"/>
      <c r="K536" s="3" t="s">
        <v>49</v>
      </c>
      <c r="L536" s="11">
        <v>42736</v>
      </c>
      <c r="M536" s="3">
        <v>36</v>
      </c>
      <c r="N536" s="3"/>
      <c r="O536" s="10">
        <v>147000</v>
      </c>
      <c r="P536" s="8" t="s">
        <v>246</v>
      </c>
      <c r="Q536" s="9" t="s">
        <v>246</v>
      </c>
    </row>
    <row r="537" spans="1:17" ht="15" hidden="1" x14ac:dyDescent="0.25">
      <c r="A537" s="3" t="s">
        <v>2573</v>
      </c>
      <c r="B537" s="3" t="s">
        <v>584</v>
      </c>
      <c r="C537" s="3" t="s">
        <v>52</v>
      </c>
      <c r="D537" s="3" t="s">
        <v>53</v>
      </c>
      <c r="E537" s="5" t="s">
        <v>54</v>
      </c>
      <c r="F537" s="3" t="s">
        <v>585</v>
      </c>
      <c r="G537" s="5" t="s">
        <v>586</v>
      </c>
      <c r="H537" s="3"/>
      <c r="I537" s="12" t="s">
        <v>48</v>
      </c>
      <c r="J537" s="3"/>
      <c r="K537" s="3" t="s">
        <v>49</v>
      </c>
      <c r="L537" s="11" t="s">
        <v>50</v>
      </c>
      <c r="M537" s="3">
        <v>60</v>
      </c>
      <c r="N537" s="3"/>
      <c r="O537" s="10">
        <v>49567.98</v>
      </c>
      <c r="P537" s="8" t="s">
        <v>51</v>
      </c>
      <c r="Q537" s="9" t="s">
        <v>51</v>
      </c>
    </row>
    <row r="538" spans="1:17" ht="15" hidden="1" x14ac:dyDescent="0.25">
      <c r="A538" s="3" t="s">
        <v>2574</v>
      </c>
      <c r="B538" s="3" t="s">
        <v>584</v>
      </c>
      <c r="C538" s="3" t="s">
        <v>52</v>
      </c>
      <c r="D538" s="3" t="s">
        <v>53</v>
      </c>
      <c r="E538" s="5" t="s">
        <v>54</v>
      </c>
      <c r="F538" s="3" t="s">
        <v>585</v>
      </c>
      <c r="G538" s="5" t="s">
        <v>586</v>
      </c>
      <c r="H538" s="3"/>
      <c r="I538" s="12" t="s">
        <v>48</v>
      </c>
      <c r="J538" s="3"/>
      <c r="K538" s="3" t="s">
        <v>49</v>
      </c>
      <c r="L538" s="11" t="s">
        <v>50</v>
      </c>
      <c r="M538" s="3">
        <v>60</v>
      </c>
      <c r="N538" s="3"/>
      <c r="O538" s="10">
        <v>12500</v>
      </c>
      <c r="P538" s="8" t="s">
        <v>51</v>
      </c>
      <c r="Q538" s="9" t="s">
        <v>113</v>
      </c>
    </row>
    <row r="539" spans="1:17" ht="15" hidden="1" x14ac:dyDescent="0.25">
      <c r="A539" s="3" t="s">
        <v>2575</v>
      </c>
      <c r="B539" s="3" t="s">
        <v>584</v>
      </c>
      <c r="C539" s="3" t="s">
        <v>52</v>
      </c>
      <c r="D539" s="3" t="s">
        <v>53</v>
      </c>
      <c r="E539" s="5" t="s">
        <v>54</v>
      </c>
      <c r="F539" s="3" t="s">
        <v>585</v>
      </c>
      <c r="G539" s="5" t="s">
        <v>586</v>
      </c>
      <c r="H539" s="3"/>
      <c r="I539" s="12" t="s">
        <v>48</v>
      </c>
      <c r="J539" s="3"/>
      <c r="K539" s="3" t="s">
        <v>49</v>
      </c>
      <c r="L539" s="11" t="s">
        <v>50</v>
      </c>
      <c r="M539" s="3">
        <v>60</v>
      </c>
      <c r="N539" s="3"/>
      <c r="O539" s="10">
        <v>40000</v>
      </c>
      <c r="P539" s="8" t="s">
        <v>51</v>
      </c>
      <c r="Q539" s="9" t="s">
        <v>81</v>
      </c>
    </row>
    <row r="540" spans="1:17" ht="15" hidden="1" x14ac:dyDescent="0.25">
      <c r="A540" s="3" t="s">
        <v>2576</v>
      </c>
      <c r="B540" s="3" t="s">
        <v>2</v>
      </c>
      <c r="C540" s="3" t="s">
        <v>52</v>
      </c>
      <c r="D540" s="3" t="s">
        <v>53</v>
      </c>
      <c r="E540" s="5" t="s">
        <v>54</v>
      </c>
      <c r="F540" s="3" t="s">
        <v>587</v>
      </c>
      <c r="G540" s="5" t="s">
        <v>588</v>
      </c>
      <c r="H540" s="3"/>
      <c r="I540" s="12" t="s">
        <v>48</v>
      </c>
      <c r="J540" s="3"/>
      <c r="K540" s="3" t="s">
        <v>49</v>
      </c>
      <c r="L540" s="11">
        <v>42705</v>
      </c>
      <c r="M540" s="3">
        <v>12</v>
      </c>
      <c r="N540" s="3"/>
      <c r="O540" s="10">
        <v>155808.19</v>
      </c>
      <c r="P540" s="8" t="s">
        <v>51</v>
      </c>
      <c r="Q540" s="9" t="s">
        <v>51</v>
      </c>
    </row>
    <row r="541" spans="1:17" ht="15" hidden="1" x14ac:dyDescent="0.25">
      <c r="A541" s="3" t="s">
        <v>2577</v>
      </c>
      <c r="B541" s="3" t="s">
        <v>589</v>
      </c>
      <c r="C541" s="3" t="s">
        <v>52</v>
      </c>
      <c r="D541" s="3" t="s">
        <v>53</v>
      </c>
      <c r="E541" s="5" t="s">
        <v>54</v>
      </c>
      <c r="F541" s="3" t="s">
        <v>590</v>
      </c>
      <c r="G541" s="5" t="s">
        <v>591</v>
      </c>
      <c r="H541" s="3"/>
      <c r="I541" s="12" t="s">
        <v>48</v>
      </c>
      <c r="J541" s="3"/>
      <c r="K541" s="3" t="s">
        <v>49</v>
      </c>
      <c r="L541" s="11" t="s">
        <v>50</v>
      </c>
      <c r="M541" s="3">
        <v>36</v>
      </c>
      <c r="N541" s="3"/>
      <c r="O541" s="10">
        <v>8000</v>
      </c>
      <c r="P541" s="8" t="s">
        <v>84</v>
      </c>
      <c r="Q541" s="9" t="s">
        <v>246</v>
      </c>
    </row>
    <row r="542" spans="1:17" ht="15" hidden="1" x14ac:dyDescent="0.25">
      <c r="A542" s="3" t="s">
        <v>2578</v>
      </c>
      <c r="B542" s="3" t="s">
        <v>589</v>
      </c>
      <c r="C542" s="3" t="s">
        <v>52</v>
      </c>
      <c r="D542" s="3" t="s">
        <v>53</v>
      </c>
      <c r="E542" s="5" t="s">
        <v>54</v>
      </c>
      <c r="F542" s="3" t="s">
        <v>590</v>
      </c>
      <c r="G542" s="5" t="s">
        <v>591</v>
      </c>
      <c r="H542" s="3"/>
      <c r="I542" s="12" t="s">
        <v>48</v>
      </c>
      <c r="J542" s="3"/>
      <c r="K542" s="3" t="s">
        <v>49</v>
      </c>
      <c r="L542" s="11" t="s">
        <v>50</v>
      </c>
      <c r="M542" s="3">
        <v>36</v>
      </c>
      <c r="N542" s="3"/>
      <c r="O542" s="10">
        <v>2000</v>
      </c>
      <c r="P542" s="8" t="s">
        <v>84</v>
      </c>
      <c r="Q542" s="9" t="s">
        <v>103</v>
      </c>
    </row>
    <row r="543" spans="1:17" ht="15" hidden="1" x14ac:dyDescent="0.25">
      <c r="A543" s="3" t="s">
        <v>2579</v>
      </c>
      <c r="B543" s="3" t="s">
        <v>589</v>
      </c>
      <c r="C543" s="3" t="s">
        <v>52</v>
      </c>
      <c r="D543" s="3" t="s">
        <v>53</v>
      </c>
      <c r="E543" s="5" t="s">
        <v>54</v>
      </c>
      <c r="F543" s="3" t="s">
        <v>590</v>
      </c>
      <c r="G543" s="5" t="s">
        <v>591</v>
      </c>
      <c r="H543" s="3"/>
      <c r="I543" s="12" t="s">
        <v>48</v>
      </c>
      <c r="J543" s="3"/>
      <c r="K543" s="3" t="s">
        <v>49</v>
      </c>
      <c r="L543" s="11" t="s">
        <v>50</v>
      </c>
      <c r="M543" s="3">
        <v>36</v>
      </c>
      <c r="N543" s="3"/>
      <c r="O543" s="10">
        <v>15000</v>
      </c>
      <c r="P543" s="8" t="s">
        <v>84</v>
      </c>
      <c r="Q543" s="9" t="s">
        <v>108</v>
      </c>
    </row>
    <row r="544" spans="1:17" ht="15" hidden="1" x14ac:dyDescent="0.25">
      <c r="A544" s="3" t="s">
        <v>1776</v>
      </c>
      <c r="B544" s="3" t="s">
        <v>589</v>
      </c>
      <c r="C544" s="3" t="s">
        <v>52</v>
      </c>
      <c r="D544" s="3" t="s">
        <v>53</v>
      </c>
      <c r="E544" s="5" t="s">
        <v>54</v>
      </c>
      <c r="F544" s="3" t="s">
        <v>590</v>
      </c>
      <c r="G544" s="5" t="s">
        <v>591</v>
      </c>
      <c r="H544" s="3"/>
      <c r="I544" s="12" t="s">
        <v>48</v>
      </c>
      <c r="J544" s="3"/>
      <c r="K544" s="3" t="s">
        <v>49</v>
      </c>
      <c r="L544" s="11" t="s">
        <v>50</v>
      </c>
      <c r="M544" s="3">
        <v>36</v>
      </c>
      <c r="N544" s="3"/>
      <c r="O544" s="10">
        <v>113000</v>
      </c>
      <c r="P544" s="8" t="s">
        <v>84</v>
      </c>
      <c r="Q544" s="9" t="s">
        <v>84</v>
      </c>
    </row>
    <row r="545" spans="1:17" ht="15" hidden="1" x14ac:dyDescent="0.25">
      <c r="A545" s="3" t="s">
        <v>2580</v>
      </c>
      <c r="B545" s="3" t="s">
        <v>23</v>
      </c>
      <c r="C545" s="3" t="s">
        <v>52</v>
      </c>
      <c r="D545" s="3" t="s">
        <v>53</v>
      </c>
      <c r="E545" s="5" t="s">
        <v>54</v>
      </c>
      <c r="F545" s="3" t="s">
        <v>592</v>
      </c>
      <c r="G545" s="5" t="s">
        <v>593</v>
      </c>
      <c r="H545" s="3"/>
      <c r="I545" s="12" t="s">
        <v>48</v>
      </c>
      <c r="J545" s="3"/>
      <c r="K545" s="3" t="s">
        <v>49</v>
      </c>
      <c r="L545" s="11" t="s">
        <v>50</v>
      </c>
      <c r="M545" s="3">
        <v>36</v>
      </c>
      <c r="N545" s="3"/>
      <c r="O545" s="10">
        <v>52527.1</v>
      </c>
      <c r="P545" s="8" t="s">
        <v>51</v>
      </c>
      <c r="Q545" s="9" t="s">
        <v>51</v>
      </c>
    </row>
    <row r="546" spans="1:17" ht="15" hidden="1" x14ac:dyDescent="0.25">
      <c r="A546" s="3" t="s">
        <v>2581</v>
      </c>
      <c r="B546" s="3" t="s">
        <v>23</v>
      </c>
      <c r="C546" s="3" t="s">
        <v>52</v>
      </c>
      <c r="D546" s="3" t="s">
        <v>53</v>
      </c>
      <c r="E546" s="5" t="s">
        <v>54</v>
      </c>
      <c r="F546" s="3" t="s">
        <v>592</v>
      </c>
      <c r="G546" s="5" t="s">
        <v>593</v>
      </c>
      <c r="H546" s="3"/>
      <c r="I546" s="12" t="s">
        <v>48</v>
      </c>
      <c r="J546" s="3"/>
      <c r="K546" s="3" t="s">
        <v>49</v>
      </c>
      <c r="L546" s="11" t="s">
        <v>50</v>
      </c>
      <c r="M546" s="3">
        <v>36</v>
      </c>
      <c r="N546" s="3"/>
      <c r="O546" s="10">
        <v>70000</v>
      </c>
      <c r="P546" s="8" t="s">
        <v>51</v>
      </c>
      <c r="Q546" s="9" t="s">
        <v>103</v>
      </c>
    </row>
    <row r="547" spans="1:17" ht="15" hidden="1" x14ac:dyDescent="0.25">
      <c r="A547" s="3" t="s">
        <v>2582</v>
      </c>
      <c r="B547" s="3" t="s">
        <v>23</v>
      </c>
      <c r="C547" s="3" t="s">
        <v>52</v>
      </c>
      <c r="D547" s="3" t="s">
        <v>53</v>
      </c>
      <c r="E547" s="5" t="s">
        <v>54</v>
      </c>
      <c r="F547" s="3" t="s">
        <v>592</v>
      </c>
      <c r="G547" s="5" t="s">
        <v>593</v>
      </c>
      <c r="H547" s="3"/>
      <c r="I547" s="12" t="s">
        <v>48</v>
      </c>
      <c r="J547" s="3"/>
      <c r="K547" s="3" t="s">
        <v>49</v>
      </c>
      <c r="L547" s="11" t="s">
        <v>50</v>
      </c>
      <c r="M547" s="3">
        <v>36</v>
      </c>
      <c r="N547" s="3"/>
      <c r="O547" s="10">
        <v>60000</v>
      </c>
      <c r="P547" s="8" t="s">
        <v>51</v>
      </c>
      <c r="Q547" s="9" t="s">
        <v>113</v>
      </c>
    </row>
    <row r="548" spans="1:17" ht="15" hidden="1" x14ac:dyDescent="0.25">
      <c r="A548" s="3" t="s">
        <v>2583</v>
      </c>
      <c r="B548" s="3" t="s">
        <v>23</v>
      </c>
      <c r="C548" s="3" t="s">
        <v>52</v>
      </c>
      <c r="D548" s="3" t="s">
        <v>53</v>
      </c>
      <c r="E548" s="5" t="s">
        <v>54</v>
      </c>
      <c r="F548" s="3" t="s">
        <v>592</v>
      </c>
      <c r="G548" s="5" t="s">
        <v>593</v>
      </c>
      <c r="H548" s="3"/>
      <c r="I548" s="12" t="s">
        <v>48</v>
      </c>
      <c r="J548" s="3"/>
      <c r="K548" s="3" t="s">
        <v>49</v>
      </c>
      <c r="L548" s="11" t="s">
        <v>50</v>
      </c>
      <c r="M548" s="3">
        <v>36</v>
      </c>
      <c r="N548" s="3"/>
      <c r="O548" s="10">
        <v>40000</v>
      </c>
      <c r="P548" s="8" t="s">
        <v>51</v>
      </c>
      <c r="Q548" s="9" t="s">
        <v>81</v>
      </c>
    </row>
    <row r="549" spans="1:17" ht="15" hidden="1" x14ac:dyDescent="0.25">
      <c r="A549" s="3" t="s">
        <v>1777</v>
      </c>
      <c r="B549" s="3" t="s">
        <v>23</v>
      </c>
      <c r="C549" s="3" t="s">
        <v>52</v>
      </c>
      <c r="D549" s="3" t="s">
        <v>53</v>
      </c>
      <c r="E549" s="5" t="s">
        <v>54</v>
      </c>
      <c r="F549" s="3" t="s">
        <v>592</v>
      </c>
      <c r="G549" s="5" t="s">
        <v>593</v>
      </c>
      <c r="H549" s="3"/>
      <c r="I549" s="12" t="s">
        <v>48</v>
      </c>
      <c r="J549" s="3"/>
      <c r="K549" s="3" t="s">
        <v>49</v>
      </c>
      <c r="L549" s="11" t="s">
        <v>50</v>
      </c>
      <c r="M549" s="3">
        <v>36</v>
      </c>
      <c r="N549" s="3"/>
      <c r="O549" s="10">
        <v>50000</v>
      </c>
      <c r="P549" s="8" t="s">
        <v>51</v>
      </c>
      <c r="Q549" s="9" t="s">
        <v>187</v>
      </c>
    </row>
    <row r="550" spans="1:17" ht="15" hidden="1" x14ac:dyDescent="0.25">
      <c r="A550" s="3" t="s">
        <v>1778</v>
      </c>
      <c r="B550" s="3" t="s">
        <v>23</v>
      </c>
      <c r="C550" s="3" t="s">
        <v>52</v>
      </c>
      <c r="D550" s="3" t="s">
        <v>53</v>
      </c>
      <c r="E550" s="5" t="s">
        <v>54</v>
      </c>
      <c r="F550" s="3" t="s">
        <v>592</v>
      </c>
      <c r="G550" s="5" t="s">
        <v>593</v>
      </c>
      <c r="H550" s="3"/>
      <c r="I550" s="12" t="s">
        <v>48</v>
      </c>
      <c r="J550" s="3"/>
      <c r="K550" s="3" t="s">
        <v>49</v>
      </c>
      <c r="L550" s="11" t="s">
        <v>50</v>
      </c>
      <c r="M550" s="3">
        <v>36</v>
      </c>
      <c r="N550" s="3"/>
      <c r="O550" s="10">
        <v>33000</v>
      </c>
      <c r="P550" s="8" t="s">
        <v>51</v>
      </c>
      <c r="Q550" s="9" t="s">
        <v>84</v>
      </c>
    </row>
    <row r="551" spans="1:17" ht="15" hidden="1" x14ac:dyDescent="0.25">
      <c r="A551" s="3" t="s">
        <v>2584</v>
      </c>
      <c r="B551" s="3" t="s">
        <v>18</v>
      </c>
      <c r="C551" s="3" t="s">
        <v>52</v>
      </c>
      <c r="D551" s="3" t="s">
        <v>443</v>
      </c>
      <c r="E551" s="5" t="s">
        <v>444</v>
      </c>
      <c r="F551" s="3" t="s">
        <v>594</v>
      </c>
      <c r="G551" s="5" t="s">
        <v>595</v>
      </c>
      <c r="H551" s="3"/>
      <c r="I551" s="12" t="s">
        <v>57</v>
      </c>
      <c r="J551" s="3"/>
      <c r="K551" s="3" t="s">
        <v>58</v>
      </c>
      <c r="L551" s="11">
        <v>43435</v>
      </c>
      <c r="M551" s="3">
        <v>60</v>
      </c>
      <c r="N551" s="3"/>
      <c r="O551" s="10">
        <v>171532</v>
      </c>
      <c r="P551" s="8" t="s">
        <v>81</v>
      </c>
      <c r="Q551" s="9" t="s">
        <v>81</v>
      </c>
    </row>
    <row r="552" spans="1:17" ht="15" hidden="1" x14ac:dyDescent="0.25">
      <c r="A552" s="3" t="s">
        <v>2585</v>
      </c>
      <c r="B552" s="3" t="s">
        <v>2</v>
      </c>
      <c r="C552" s="3" t="s">
        <v>52</v>
      </c>
      <c r="D552" s="3" t="s">
        <v>596</v>
      </c>
      <c r="E552" s="5" t="s">
        <v>597</v>
      </c>
      <c r="F552" s="3" t="s">
        <v>598</v>
      </c>
      <c r="G552" s="5" t="s">
        <v>599</v>
      </c>
      <c r="H552" s="3"/>
      <c r="I552" s="12" t="s">
        <v>48</v>
      </c>
      <c r="J552" s="3"/>
      <c r="K552" s="3" t="s">
        <v>49</v>
      </c>
      <c r="L552" s="11">
        <v>42644</v>
      </c>
      <c r="M552" s="3">
        <v>12</v>
      </c>
      <c r="N552" s="3"/>
      <c r="O552" s="10">
        <v>312857.14</v>
      </c>
      <c r="P552" s="8" t="s">
        <v>51</v>
      </c>
      <c r="Q552" s="7" t="s">
        <v>51</v>
      </c>
    </row>
    <row r="553" spans="1:17" ht="15" hidden="1" x14ac:dyDescent="0.25">
      <c r="A553" s="3" t="s">
        <v>2586</v>
      </c>
      <c r="B553" s="3" t="s">
        <v>2</v>
      </c>
      <c r="C553" s="3" t="s">
        <v>52</v>
      </c>
      <c r="D553" s="3" t="s">
        <v>53</v>
      </c>
      <c r="E553" s="5" t="s">
        <v>54</v>
      </c>
      <c r="F553" s="3" t="s">
        <v>600</v>
      </c>
      <c r="G553" s="5" t="s">
        <v>601</v>
      </c>
      <c r="H553" s="3"/>
      <c r="I553" s="12" t="s">
        <v>57</v>
      </c>
      <c r="J553" s="3"/>
      <c r="K553" s="3" t="s">
        <v>58</v>
      </c>
      <c r="L553" s="11">
        <v>42705</v>
      </c>
      <c r="M553" s="3">
        <v>12</v>
      </c>
      <c r="N553" s="3"/>
      <c r="O553" s="10">
        <v>967349.73</v>
      </c>
      <c r="P553" s="8" t="s">
        <v>51</v>
      </c>
      <c r="Q553" s="9" t="s">
        <v>51</v>
      </c>
    </row>
    <row r="554" spans="1:17" ht="15" hidden="1" x14ac:dyDescent="0.25">
      <c r="A554" s="3" t="s">
        <v>2587</v>
      </c>
      <c r="B554" s="3" t="s">
        <v>5</v>
      </c>
      <c r="C554" s="3" t="s">
        <v>52</v>
      </c>
      <c r="D554" s="3" t="s">
        <v>602</v>
      </c>
      <c r="E554" s="5" t="s">
        <v>603</v>
      </c>
      <c r="F554" s="3" t="s">
        <v>604</v>
      </c>
      <c r="G554" s="5" t="s">
        <v>605</v>
      </c>
      <c r="H554" s="3"/>
      <c r="I554" s="12" t="s">
        <v>57</v>
      </c>
      <c r="J554" s="3"/>
      <c r="K554" s="3" t="s">
        <v>58</v>
      </c>
      <c r="L554" s="11">
        <v>42614</v>
      </c>
      <c r="M554" s="3">
        <v>48</v>
      </c>
      <c r="N554" s="3"/>
      <c r="O554" s="10">
        <v>1073200</v>
      </c>
      <c r="P554" s="8" t="s">
        <v>246</v>
      </c>
      <c r="Q554" s="9" t="s">
        <v>246</v>
      </c>
    </row>
    <row r="555" spans="1:17" ht="15" hidden="1" x14ac:dyDescent="0.25">
      <c r="A555" s="3" t="s">
        <v>1779</v>
      </c>
      <c r="B555" s="3" t="s">
        <v>7</v>
      </c>
      <c r="C555" s="3" t="s">
        <v>52</v>
      </c>
      <c r="D555" s="3" t="s">
        <v>53</v>
      </c>
      <c r="E555" s="5" t="s">
        <v>54</v>
      </c>
      <c r="F555" s="3" t="s">
        <v>606</v>
      </c>
      <c r="G555" s="5" t="s">
        <v>607</v>
      </c>
      <c r="H555" s="3"/>
      <c r="I555" s="12" t="s">
        <v>57</v>
      </c>
      <c r="J555" s="3"/>
      <c r="K555" s="3" t="s">
        <v>58</v>
      </c>
      <c r="L555" s="11">
        <v>42736</v>
      </c>
      <c r="M555" s="3">
        <v>24</v>
      </c>
      <c r="N555" s="3"/>
      <c r="O555" s="10">
        <v>138000</v>
      </c>
      <c r="P555" s="8" t="s">
        <v>84</v>
      </c>
      <c r="Q555" s="9" t="s">
        <v>84</v>
      </c>
    </row>
    <row r="556" spans="1:17" ht="15" hidden="1" x14ac:dyDescent="0.25">
      <c r="A556" s="3" t="s">
        <v>2588</v>
      </c>
      <c r="B556" s="3" t="s">
        <v>7</v>
      </c>
      <c r="C556" s="3" t="s">
        <v>78</v>
      </c>
      <c r="D556" s="3" t="s">
        <v>608</v>
      </c>
      <c r="E556" s="5" t="s">
        <v>609</v>
      </c>
      <c r="F556" s="3"/>
      <c r="G556" s="5" t="s">
        <v>47</v>
      </c>
      <c r="H556" s="3"/>
      <c r="I556" s="12" t="s">
        <v>48</v>
      </c>
      <c r="J556" s="3"/>
      <c r="K556" s="3" t="s">
        <v>100</v>
      </c>
      <c r="L556" s="11">
        <v>42795</v>
      </c>
      <c r="M556" s="3">
        <v>12</v>
      </c>
      <c r="N556" s="3"/>
      <c r="O556" s="10">
        <v>421153.85</v>
      </c>
      <c r="P556" s="8" t="s">
        <v>51</v>
      </c>
      <c r="Q556" s="9" t="s">
        <v>51</v>
      </c>
    </row>
    <row r="557" spans="1:17" ht="15" hidden="1" x14ac:dyDescent="0.25">
      <c r="A557" s="3" t="s">
        <v>2589</v>
      </c>
      <c r="B557" s="3" t="s">
        <v>7</v>
      </c>
      <c r="C557" s="3" t="s">
        <v>52</v>
      </c>
      <c r="D557" s="3" t="s">
        <v>53</v>
      </c>
      <c r="E557" s="5" t="s">
        <v>54</v>
      </c>
      <c r="F557" s="3" t="s">
        <v>610</v>
      </c>
      <c r="G557" s="5" t="s">
        <v>611</v>
      </c>
      <c r="H557" s="3"/>
      <c r="I557" s="12" t="s">
        <v>48</v>
      </c>
      <c r="J557" s="3"/>
      <c r="K557" s="3" t="s">
        <v>49</v>
      </c>
      <c r="L557" s="11" t="s">
        <v>50</v>
      </c>
      <c r="M557" s="3">
        <v>36</v>
      </c>
      <c r="N557" s="3"/>
      <c r="O557" s="10">
        <v>100000</v>
      </c>
      <c r="P557" s="8" t="s">
        <v>103</v>
      </c>
      <c r="Q557" s="9" t="s">
        <v>103</v>
      </c>
    </row>
    <row r="558" spans="1:17" ht="15" hidden="1" x14ac:dyDescent="0.25">
      <c r="A558" s="3" t="s">
        <v>2590</v>
      </c>
      <c r="B558" s="3" t="s">
        <v>5</v>
      </c>
      <c r="C558" s="3" t="s">
        <v>78</v>
      </c>
      <c r="D558" s="3" t="s">
        <v>612</v>
      </c>
      <c r="E558" s="5" t="s">
        <v>613</v>
      </c>
      <c r="F558" s="3"/>
      <c r="G558" s="5" t="s">
        <v>47</v>
      </c>
      <c r="H558" s="3"/>
      <c r="I558" s="12" t="s">
        <v>48</v>
      </c>
      <c r="J558" s="3"/>
      <c r="K558" s="3" t="s">
        <v>49</v>
      </c>
      <c r="L558" s="11">
        <v>42736</v>
      </c>
      <c r="M558" s="3">
        <v>36</v>
      </c>
      <c r="N558" s="3"/>
      <c r="O558" s="10">
        <v>293050.75</v>
      </c>
      <c r="P558" s="8" t="s">
        <v>81</v>
      </c>
      <c r="Q558" s="9" t="s">
        <v>81</v>
      </c>
    </row>
    <row r="559" spans="1:17" ht="15" hidden="1" x14ac:dyDescent="0.25">
      <c r="A559" s="3" t="s">
        <v>1780</v>
      </c>
      <c r="B559" s="3" t="s">
        <v>2</v>
      </c>
      <c r="C559" s="3" t="s">
        <v>78</v>
      </c>
      <c r="D559" s="3" t="s">
        <v>173</v>
      </c>
      <c r="E559" s="5" t="s">
        <v>174</v>
      </c>
      <c r="F559" s="3"/>
      <c r="G559" s="5" t="s">
        <v>47</v>
      </c>
      <c r="H559" s="3"/>
      <c r="I559" s="12" t="s">
        <v>48</v>
      </c>
      <c r="J559" s="3"/>
      <c r="K559" s="3" t="s">
        <v>49</v>
      </c>
      <c r="L559" s="11" t="s">
        <v>50</v>
      </c>
      <c r="M559" s="3">
        <v>12</v>
      </c>
      <c r="N559" s="3"/>
      <c r="O559" s="10">
        <v>16400</v>
      </c>
      <c r="P559" s="8" t="s">
        <v>84</v>
      </c>
      <c r="Q559" s="9" t="s">
        <v>84</v>
      </c>
    </row>
    <row r="560" spans="1:17" ht="15" hidden="1" x14ac:dyDescent="0.25">
      <c r="A560" s="3" t="s">
        <v>1781</v>
      </c>
      <c r="B560" s="3" t="s">
        <v>2</v>
      </c>
      <c r="C560" s="3" t="s">
        <v>52</v>
      </c>
      <c r="D560" s="3" t="s">
        <v>53</v>
      </c>
      <c r="E560" s="5" t="s">
        <v>54</v>
      </c>
      <c r="F560" s="3" t="s">
        <v>614</v>
      </c>
      <c r="G560" s="5" t="s">
        <v>615</v>
      </c>
      <c r="H560" s="3"/>
      <c r="I560" s="12" t="s">
        <v>57</v>
      </c>
      <c r="J560" s="3"/>
      <c r="K560" s="3" t="s">
        <v>58</v>
      </c>
      <c r="L560" s="11">
        <v>42705</v>
      </c>
      <c r="M560" s="3">
        <v>24</v>
      </c>
      <c r="N560" s="3"/>
      <c r="O560" s="10">
        <v>48100</v>
      </c>
      <c r="P560" s="8" t="s">
        <v>84</v>
      </c>
      <c r="Q560" s="9" t="s">
        <v>84</v>
      </c>
    </row>
    <row r="561" spans="1:17" ht="15" hidden="1" x14ac:dyDescent="0.25">
      <c r="A561" s="3" t="s">
        <v>2591</v>
      </c>
      <c r="B561" s="3" t="s">
        <v>18</v>
      </c>
      <c r="C561" s="3" t="s">
        <v>124</v>
      </c>
      <c r="D561" s="3" t="s">
        <v>196</v>
      </c>
      <c r="E561" s="5" t="s">
        <v>197</v>
      </c>
      <c r="F561" s="3" t="s">
        <v>616</v>
      </c>
      <c r="G561" s="5" t="s">
        <v>617</v>
      </c>
      <c r="H561" s="3"/>
      <c r="I561" s="12" t="s">
        <v>57</v>
      </c>
      <c r="J561" s="3"/>
      <c r="K561" s="3" t="s">
        <v>58</v>
      </c>
      <c r="L561" s="11">
        <v>43466</v>
      </c>
      <c r="M561" s="3">
        <v>48</v>
      </c>
      <c r="N561" s="3"/>
      <c r="O561" s="10">
        <v>470500</v>
      </c>
      <c r="P561" s="8" t="s">
        <v>81</v>
      </c>
      <c r="Q561" s="9" t="s">
        <v>81</v>
      </c>
    </row>
    <row r="562" spans="1:17" ht="15" hidden="1" x14ac:dyDescent="0.25">
      <c r="A562" s="3" t="s">
        <v>2592</v>
      </c>
      <c r="B562" s="3" t="s">
        <v>210</v>
      </c>
      <c r="C562" s="3" t="s">
        <v>78</v>
      </c>
      <c r="D562" s="3" t="s">
        <v>330</v>
      </c>
      <c r="E562" s="5" t="s">
        <v>331</v>
      </c>
      <c r="F562" s="3"/>
      <c r="G562" s="5" t="s">
        <v>47</v>
      </c>
      <c r="H562" s="3"/>
      <c r="I562" s="12" t="s">
        <v>48</v>
      </c>
      <c r="J562" s="3"/>
      <c r="K562" s="3" t="s">
        <v>49</v>
      </c>
      <c r="L562" s="11">
        <v>42948</v>
      </c>
      <c r="M562" s="3">
        <v>36</v>
      </c>
      <c r="N562" s="3"/>
      <c r="O562" s="10">
        <v>14000</v>
      </c>
      <c r="P562" s="8" t="s">
        <v>103</v>
      </c>
      <c r="Q562" s="9" t="s">
        <v>103</v>
      </c>
    </row>
    <row r="563" spans="1:17" ht="15" hidden="1" x14ac:dyDescent="0.25">
      <c r="A563" s="3" t="s">
        <v>2593</v>
      </c>
      <c r="B563" s="3" t="s">
        <v>210</v>
      </c>
      <c r="C563" s="3" t="s">
        <v>78</v>
      </c>
      <c r="D563" s="3" t="s">
        <v>330</v>
      </c>
      <c r="E563" s="5" t="s">
        <v>331</v>
      </c>
      <c r="F563" s="3"/>
      <c r="G563" s="5" t="s">
        <v>47</v>
      </c>
      <c r="H563" s="3"/>
      <c r="I563" s="12" t="s">
        <v>48</v>
      </c>
      <c r="J563" s="3"/>
      <c r="K563" s="3" t="s">
        <v>49</v>
      </c>
      <c r="L563" s="11">
        <v>42948</v>
      </c>
      <c r="M563" s="3">
        <v>36</v>
      </c>
      <c r="N563" s="3"/>
      <c r="O563" s="10">
        <v>17750</v>
      </c>
      <c r="P563" s="8" t="s">
        <v>103</v>
      </c>
      <c r="Q563" s="9" t="s">
        <v>113</v>
      </c>
    </row>
    <row r="564" spans="1:17" ht="15" hidden="1" x14ac:dyDescent="0.25">
      <c r="A564" s="3" t="s">
        <v>1782</v>
      </c>
      <c r="B564" s="3" t="s">
        <v>8</v>
      </c>
      <c r="C564" s="3" t="s">
        <v>78</v>
      </c>
      <c r="D564" s="3" t="s">
        <v>208</v>
      </c>
      <c r="E564" s="5" t="s">
        <v>209</v>
      </c>
      <c r="F564" s="3"/>
      <c r="G564" s="5" t="s">
        <v>47</v>
      </c>
      <c r="H564" s="3"/>
      <c r="I564" s="12" t="s">
        <v>48</v>
      </c>
      <c r="J564" s="3"/>
      <c r="K564" s="3" t="s">
        <v>49</v>
      </c>
      <c r="L564" s="11" t="s">
        <v>50</v>
      </c>
      <c r="M564" s="3">
        <v>12</v>
      </c>
      <c r="N564" s="3"/>
      <c r="O564" s="10">
        <v>41000</v>
      </c>
      <c r="P564" s="8" t="s">
        <v>75</v>
      </c>
      <c r="Q564" s="9" t="s">
        <v>75</v>
      </c>
    </row>
    <row r="565" spans="1:17" ht="15" hidden="1" x14ac:dyDescent="0.25">
      <c r="A565" s="3" t="s">
        <v>2594</v>
      </c>
      <c r="B565" s="3" t="s">
        <v>24</v>
      </c>
      <c r="C565" s="3" t="s">
        <v>52</v>
      </c>
      <c r="D565" s="3" t="s">
        <v>618</v>
      </c>
      <c r="E565" s="5" t="s">
        <v>619</v>
      </c>
      <c r="F565" s="3" t="s">
        <v>620</v>
      </c>
      <c r="G565" s="5" t="s">
        <v>621</v>
      </c>
      <c r="H565" s="3"/>
      <c r="I565" s="12" t="s">
        <v>48</v>
      </c>
      <c r="J565" s="3"/>
      <c r="K565" s="3" t="s">
        <v>49</v>
      </c>
      <c r="L565" s="11">
        <v>42887</v>
      </c>
      <c r="M565" s="3">
        <v>60</v>
      </c>
      <c r="N565" s="3"/>
      <c r="O565" s="10">
        <v>180000</v>
      </c>
      <c r="P565" s="8" t="s">
        <v>246</v>
      </c>
      <c r="Q565" s="9" t="s">
        <v>246</v>
      </c>
    </row>
    <row r="566" spans="1:17" ht="15" hidden="1" x14ac:dyDescent="0.25">
      <c r="A566" s="3" t="s">
        <v>2595</v>
      </c>
      <c r="B566" s="3" t="s">
        <v>24</v>
      </c>
      <c r="C566" s="3" t="s">
        <v>52</v>
      </c>
      <c r="D566" s="3" t="s">
        <v>618</v>
      </c>
      <c r="E566" s="5" t="s">
        <v>619</v>
      </c>
      <c r="F566" s="3" t="s">
        <v>620</v>
      </c>
      <c r="G566" s="5" t="s">
        <v>621</v>
      </c>
      <c r="H566" s="3"/>
      <c r="I566" s="12" t="s">
        <v>48</v>
      </c>
      <c r="J566" s="3"/>
      <c r="K566" s="3" t="s">
        <v>49</v>
      </c>
      <c r="L566" s="11">
        <v>42887</v>
      </c>
      <c r="M566" s="3">
        <v>60</v>
      </c>
      <c r="N566" s="3"/>
      <c r="O566" s="10">
        <v>82000</v>
      </c>
      <c r="P566" s="8" t="s">
        <v>246</v>
      </c>
      <c r="Q566" s="9" t="s">
        <v>81</v>
      </c>
    </row>
    <row r="567" spans="1:17" hidden="1" x14ac:dyDescent="0.3">
      <c r="A567" s="3" t="s">
        <v>2596</v>
      </c>
      <c r="B567" s="3" t="s">
        <v>20</v>
      </c>
      <c r="C567" s="3" t="s">
        <v>52</v>
      </c>
      <c r="D567" s="3" t="s">
        <v>618</v>
      </c>
      <c r="E567" s="5" t="s">
        <v>619</v>
      </c>
      <c r="F567" s="3" t="s">
        <v>622</v>
      </c>
      <c r="G567" s="5" t="s">
        <v>623</v>
      </c>
      <c r="H567" s="3"/>
      <c r="I567" s="12" t="s">
        <v>48</v>
      </c>
      <c r="J567" s="3"/>
      <c r="K567" s="3" t="s">
        <v>49</v>
      </c>
      <c r="L567" s="11" t="s">
        <v>50</v>
      </c>
      <c r="M567" s="3">
        <v>48</v>
      </c>
      <c r="N567" s="3"/>
      <c r="O567" s="10">
        <v>342091</v>
      </c>
      <c r="P567" s="8" t="s">
        <v>59</v>
      </c>
      <c r="Q567" s="9" t="s">
        <v>59</v>
      </c>
    </row>
    <row r="568" spans="1:17" ht="15" hidden="1" x14ac:dyDescent="0.25">
      <c r="A568" s="3" t="s">
        <v>2597</v>
      </c>
      <c r="B568" s="3" t="s">
        <v>20</v>
      </c>
      <c r="C568" s="3" t="s">
        <v>52</v>
      </c>
      <c r="D568" s="3" t="s">
        <v>618</v>
      </c>
      <c r="E568" s="5" t="s">
        <v>619</v>
      </c>
      <c r="F568" s="3" t="s">
        <v>622</v>
      </c>
      <c r="G568" s="5" t="s">
        <v>623</v>
      </c>
      <c r="H568" s="3"/>
      <c r="I568" s="12" t="s">
        <v>48</v>
      </c>
      <c r="J568" s="3"/>
      <c r="K568" s="3" t="s">
        <v>49</v>
      </c>
      <c r="L568" s="11" t="s">
        <v>50</v>
      </c>
      <c r="M568" s="3">
        <v>48</v>
      </c>
      <c r="N568" s="3"/>
      <c r="O568" s="10">
        <v>218280</v>
      </c>
      <c r="P568" s="8" t="s">
        <v>59</v>
      </c>
      <c r="Q568" s="9" t="s">
        <v>103</v>
      </c>
    </row>
    <row r="569" spans="1:17" ht="15" hidden="1" x14ac:dyDescent="0.25">
      <c r="A569" s="3" t="s">
        <v>1783</v>
      </c>
      <c r="B569" s="3" t="s">
        <v>7</v>
      </c>
      <c r="C569" s="3" t="s">
        <v>124</v>
      </c>
      <c r="D569" s="3" t="s">
        <v>125</v>
      </c>
      <c r="E569" s="5" t="s">
        <v>126</v>
      </c>
      <c r="F569" s="3" t="s">
        <v>127</v>
      </c>
      <c r="G569" s="5" t="s">
        <v>128</v>
      </c>
      <c r="H569" s="3"/>
      <c r="I569" s="12" t="s">
        <v>57</v>
      </c>
      <c r="J569" s="3"/>
      <c r="K569" s="3" t="s">
        <v>58</v>
      </c>
      <c r="L569" s="11" t="s">
        <v>50</v>
      </c>
      <c r="M569" s="3">
        <v>24</v>
      </c>
      <c r="N569" s="3"/>
      <c r="O569" s="10">
        <v>16470000</v>
      </c>
      <c r="P569" s="8" t="s">
        <v>84</v>
      </c>
      <c r="Q569" s="9" t="s">
        <v>84</v>
      </c>
    </row>
    <row r="570" spans="1:17" ht="15" hidden="1" x14ac:dyDescent="0.25">
      <c r="A570" s="3" t="s">
        <v>2598</v>
      </c>
      <c r="B570" s="3" t="s">
        <v>2</v>
      </c>
      <c r="C570" s="3" t="s">
        <v>124</v>
      </c>
      <c r="D570" s="3" t="s">
        <v>196</v>
      </c>
      <c r="E570" s="5" t="s">
        <v>197</v>
      </c>
      <c r="F570" s="3" t="s">
        <v>624</v>
      </c>
      <c r="G570" s="5" t="s">
        <v>625</v>
      </c>
      <c r="H570" s="3"/>
      <c r="I570" s="12" t="s">
        <v>57</v>
      </c>
      <c r="J570" s="3"/>
      <c r="K570" s="3" t="s">
        <v>58</v>
      </c>
      <c r="L570" s="11">
        <v>42370</v>
      </c>
      <c r="M570" s="3">
        <v>12</v>
      </c>
      <c r="N570" s="3"/>
      <c r="O570" s="10">
        <v>1866666</v>
      </c>
      <c r="P570" s="8" t="s">
        <v>81</v>
      </c>
      <c r="Q570" s="9" t="s">
        <v>81</v>
      </c>
    </row>
    <row r="571" spans="1:17" ht="15" hidden="1" x14ac:dyDescent="0.25">
      <c r="A571" s="3" t="s">
        <v>2599</v>
      </c>
      <c r="B571" s="3" t="s">
        <v>3</v>
      </c>
      <c r="C571" s="3" t="s">
        <v>124</v>
      </c>
      <c r="D571" s="3" t="s">
        <v>196</v>
      </c>
      <c r="E571" s="5" t="s">
        <v>197</v>
      </c>
      <c r="F571" s="3" t="s">
        <v>626</v>
      </c>
      <c r="G571" s="5" t="s">
        <v>627</v>
      </c>
      <c r="H571" s="3"/>
      <c r="I571" s="12" t="s">
        <v>57</v>
      </c>
      <c r="J571" s="3"/>
      <c r="K571" s="3" t="s">
        <v>58</v>
      </c>
      <c r="L571" s="11">
        <v>43009</v>
      </c>
      <c r="M571" s="3">
        <v>24</v>
      </c>
      <c r="N571" s="3"/>
      <c r="O571" s="10">
        <v>2113500</v>
      </c>
      <c r="P571" s="8" t="s">
        <v>246</v>
      </c>
      <c r="Q571" s="9" t="s">
        <v>246</v>
      </c>
    </row>
    <row r="572" spans="1:17" ht="15" hidden="1" x14ac:dyDescent="0.25">
      <c r="A572" s="3" t="s">
        <v>1784</v>
      </c>
      <c r="B572" s="3" t="s">
        <v>7</v>
      </c>
      <c r="C572" s="3" t="s">
        <v>124</v>
      </c>
      <c r="D572" s="3" t="s">
        <v>196</v>
      </c>
      <c r="E572" s="5" t="s">
        <v>197</v>
      </c>
      <c r="F572" s="3" t="s">
        <v>628</v>
      </c>
      <c r="G572" s="5" t="s">
        <v>629</v>
      </c>
      <c r="H572" s="3"/>
      <c r="I572" s="12" t="s">
        <v>57</v>
      </c>
      <c r="J572" s="3"/>
      <c r="K572" s="3" t="s">
        <v>58</v>
      </c>
      <c r="L572" s="11">
        <v>42856</v>
      </c>
      <c r="M572" s="3">
        <v>12</v>
      </c>
      <c r="N572" s="3"/>
      <c r="O572" s="10">
        <v>1155</v>
      </c>
      <c r="P572" s="8" t="s">
        <v>187</v>
      </c>
      <c r="Q572" s="9" t="s">
        <v>187</v>
      </c>
    </row>
    <row r="573" spans="1:17" ht="15" hidden="1" x14ac:dyDescent="0.25">
      <c r="A573" s="3" t="s">
        <v>1785</v>
      </c>
      <c r="B573" s="3" t="s">
        <v>3</v>
      </c>
      <c r="C573" s="3" t="s">
        <v>124</v>
      </c>
      <c r="D573" s="3" t="s">
        <v>125</v>
      </c>
      <c r="E573" s="5" t="s">
        <v>126</v>
      </c>
      <c r="F573" s="3" t="s">
        <v>630</v>
      </c>
      <c r="G573" s="5" t="s">
        <v>631</v>
      </c>
      <c r="H573" s="3"/>
      <c r="I573" s="12" t="s">
        <v>57</v>
      </c>
      <c r="J573" s="3"/>
      <c r="K573" s="3" t="s">
        <v>58</v>
      </c>
      <c r="L573" s="11" t="s">
        <v>50</v>
      </c>
      <c r="M573" s="3">
        <v>24</v>
      </c>
      <c r="N573" s="3"/>
      <c r="O573" s="10">
        <v>240000</v>
      </c>
      <c r="P573" s="8" t="s">
        <v>84</v>
      </c>
      <c r="Q573" s="9" t="s">
        <v>84</v>
      </c>
    </row>
    <row r="574" spans="1:17" ht="15" hidden="1" x14ac:dyDescent="0.25">
      <c r="A574" s="3" t="s">
        <v>1786</v>
      </c>
      <c r="B574" s="3" t="s">
        <v>2</v>
      </c>
      <c r="C574" s="3" t="s">
        <v>124</v>
      </c>
      <c r="D574" s="3" t="s">
        <v>196</v>
      </c>
      <c r="E574" s="5" t="s">
        <v>197</v>
      </c>
      <c r="F574" s="3" t="s">
        <v>127</v>
      </c>
      <c r="G574" s="5" t="s">
        <v>128</v>
      </c>
      <c r="H574" s="3"/>
      <c r="I574" s="12" t="s">
        <v>57</v>
      </c>
      <c r="J574" s="3"/>
      <c r="K574" s="3" t="s">
        <v>58</v>
      </c>
      <c r="L574" s="11">
        <v>42644</v>
      </c>
      <c r="M574" s="3">
        <v>12</v>
      </c>
      <c r="N574" s="3"/>
      <c r="O574" s="10">
        <v>30200</v>
      </c>
      <c r="P574" s="8" t="s">
        <v>187</v>
      </c>
      <c r="Q574" s="9" t="s">
        <v>187</v>
      </c>
    </row>
    <row r="575" spans="1:17" ht="15" hidden="1" x14ac:dyDescent="0.25">
      <c r="A575" s="3" t="s">
        <v>1787</v>
      </c>
      <c r="B575" s="3" t="s">
        <v>3</v>
      </c>
      <c r="C575" s="3" t="s">
        <v>124</v>
      </c>
      <c r="D575" s="3" t="s">
        <v>125</v>
      </c>
      <c r="E575" s="5" t="s">
        <v>126</v>
      </c>
      <c r="F575" s="3" t="s">
        <v>127</v>
      </c>
      <c r="G575" s="5" t="s">
        <v>128</v>
      </c>
      <c r="H575" s="3"/>
      <c r="I575" s="12" t="s">
        <v>57</v>
      </c>
      <c r="J575" s="3"/>
      <c r="K575" s="3" t="s">
        <v>58</v>
      </c>
      <c r="L575" s="11" t="s">
        <v>50</v>
      </c>
      <c r="M575" s="3">
        <v>24</v>
      </c>
      <c r="N575" s="3"/>
      <c r="O575" s="10">
        <v>150000</v>
      </c>
      <c r="P575" s="8" t="s">
        <v>84</v>
      </c>
      <c r="Q575" s="9" t="s">
        <v>84</v>
      </c>
    </row>
    <row r="576" spans="1:17" ht="15" hidden="1" x14ac:dyDescent="0.25">
      <c r="A576" s="3" t="s">
        <v>2600</v>
      </c>
      <c r="B576" s="3" t="s">
        <v>2</v>
      </c>
      <c r="C576" s="3" t="s">
        <v>124</v>
      </c>
      <c r="D576" s="3" t="s">
        <v>632</v>
      </c>
      <c r="E576" s="5" t="s">
        <v>633</v>
      </c>
      <c r="F576" s="3" t="s">
        <v>634</v>
      </c>
      <c r="G576" s="5" t="s">
        <v>635</v>
      </c>
      <c r="H576" s="3"/>
      <c r="I576" s="12" t="s">
        <v>57</v>
      </c>
      <c r="J576" s="3"/>
      <c r="K576" s="3" t="s">
        <v>58</v>
      </c>
      <c r="L576" s="11">
        <v>42430</v>
      </c>
      <c r="M576" s="3">
        <v>24</v>
      </c>
      <c r="N576" s="3"/>
      <c r="O576" s="10">
        <v>2000000</v>
      </c>
      <c r="P576" s="8" t="s">
        <v>81</v>
      </c>
      <c r="Q576" s="9" t="s">
        <v>81</v>
      </c>
    </row>
    <row r="577" spans="1:17" ht="15" hidden="1" x14ac:dyDescent="0.25">
      <c r="A577" s="3" t="s">
        <v>1788</v>
      </c>
      <c r="B577" s="3" t="s">
        <v>3</v>
      </c>
      <c r="C577" s="3" t="s">
        <v>124</v>
      </c>
      <c r="D577" s="3" t="s">
        <v>125</v>
      </c>
      <c r="E577" s="5" t="s">
        <v>126</v>
      </c>
      <c r="F577" s="3" t="s">
        <v>636</v>
      </c>
      <c r="G577" s="5" t="s">
        <v>637</v>
      </c>
      <c r="H577" s="3"/>
      <c r="I577" s="12" t="s">
        <v>57</v>
      </c>
      <c r="J577" s="3"/>
      <c r="K577" s="3" t="s">
        <v>58</v>
      </c>
      <c r="L577" s="11" t="s">
        <v>50</v>
      </c>
      <c r="M577" s="3">
        <v>24</v>
      </c>
      <c r="N577" s="3"/>
      <c r="O577" s="10">
        <v>24700000</v>
      </c>
      <c r="P577" s="8" t="s">
        <v>84</v>
      </c>
      <c r="Q577" s="7" t="s">
        <v>84</v>
      </c>
    </row>
    <row r="578" spans="1:17" ht="15" hidden="1" x14ac:dyDescent="0.25">
      <c r="A578" s="3" t="s">
        <v>1789</v>
      </c>
      <c r="B578" s="3" t="s">
        <v>7</v>
      </c>
      <c r="C578" s="3" t="s">
        <v>124</v>
      </c>
      <c r="D578" s="3" t="s">
        <v>196</v>
      </c>
      <c r="E578" s="5" t="s">
        <v>197</v>
      </c>
      <c r="F578" s="3" t="s">
        <v>127</v>
      </c>
      <c r="G578" s="5" t="s">
        <v>128</v>
      </c>
      <c r="H578" s="3"/>
      <c r="I578" s="12" t="s">
        <v>57</v>
      </c>
      <c r="J578" s="3"/>
      <c r="K578" s="3" t="s">
        <v>58</v>
      </c>
      <c r="L578" s="11" t="s">
        <v>50</v>
      </c>
      <c r="M578" s="3">
        <v>12</v>
      </c>
      <c r="N578" s="3"/>
      <c r="O578" s="10">
        <v>397000</v>
      </c>
      <c r="P578" s="8" t="s">
        <v>187</v>
      </c>
      <c r="Q578" s="9" t="s">
        <v>187</v>
      </c>
    </row>
    <row r="579" spans="1:17" ht="15" hidden="1" x14ac:dyDescent="0.25">
      <c r="A579" s="3" t="s">
        <v>2601</v>
      </c>
      <c r="B579" s="3" t="s">
        <v>2</v>
      </c>
      <c r="C579" s="3" t="s">
        <v>124</v>
      </c>
      <c r="D579" s="3" t="s">
        <v>632</v>
      </c>
      <c r="E579" s="5" t="s">
        <v>633</v>
      </c>
      <c r="F579" s="3" t="s">
        <v>634</v>
      </c>
      <c r="G579" s="5" t="s">
        <v>635</v>
      </c>
      <c r="H579" s="3"/>
      <c r="I579" s="12" t="s">
        <v>57</v>
      </c>
      <c r="J579" s="3"/>
      <c r="K579" s="3" t="s">
        <v>58</v>
      </c>
      <c r="L579" s="11">
        <v>42522</v>
      </c>
      <c r="M579" s="3">
        <v>12</v>
      </c>
      <c r="N579" s="3"/>
      <c r="O579" s="10">
        <v>550000</v>
      </c>
      <c r="P579" s="8" t="s">
        <v>81</v>
      </c>
      <c r="Q579" s="9" t="s">
        <v>81</v>
      </c>
    </row>
    <row r="580" spans="1:17" ht="15" hidden="1" x14ac:dyDescent="0.25">
      <c r="A580" s="3" t="s">
        <v>2602</v>
      </c>
      <c r="B580" s="3" t="s">
        <v>2</v>
      </c>
      <c r="C580" s="3" t="s">
        <v>124</v>
      </c>
      <c r="D580" s="3" t="s">
        <v>196</v>
      </c>
      <c r="E580" s="5" t="s">
        <v>197</v>
      </c>
      <c r="F580" s="3" t="s">
        <v>198</v>
      </c>
      <c r="G580" s="5" t="s">
        <v>199</v>
      </c>
      <c r="H580" s="3"/>
      <c r="I580" s="12" t="s">
        <v>57</v>
      </c>
      <c r="J580" s="3"/>
      <c r="K580" s="3" t="s">
        <v>58</v>
      </c>
      <c r="L580" s="11">
        <v>42705</v>
      </c>
      <c r="M580" s="3">
        <v>12</v>
      </c>
      <c r="N580" s="3"/>
      <c r="O580" s="10">
        <v>7186845.5800000001</v>
      </c>
      <c r="P580" s="8" t="s">
        <v>51</v>
      </c>
      <c r="Q580" s="9" t="s">
        <v>51</v>
      </c>
    </row>
    <row r="581" spans="1:17" ht="15" hidden="1" x14ac:dyDescent="0.25">
      <c r="A581" s="3" t="s">
        <v>2603</v>
      </c>
      <c r="B581" s="3" t="s">
        <v>2</v>
      </c>
      <c r="C581" s="3" t="s">
        <v>124</v>
      </c>
      <c r="D581" s="3" t="s">
        <v>196</v>
      </c>
      <c r="E581" s="5" t="s">
        <v>197</v>
      </c>
      <c r="F581" s="3" t="s">
        <v>198</v>
      </c>
      <c r="G581" s="5" t="s">
        <v>199</v>
      </c>
      <c r="H581" s="3"/>
      <c r="I581" s="12" t="s">
        <v>57</v>
      </c>
      <c r="J581" s="3"/>
      <c r="K581" s="3" t="s">
        <v>58</v>
      </c>
      <c r="L581" s="11">
        <v>42705</v>
      </c>
      <c r="M581" s="3">
        <v>12</v>
      </c>
      <c r="N581" s="3"/>
      <c r="O581" s="10">
        <v>12813960</v>
      </c>
      <c r="P581" s="8" t="s">
        <v>51</v>
      </c>
      <c r="Q581" s="9" t="s">
        <v>51</v>
      </c>
    </row>
    <row r="582" spans="1:17" ht="15" hidden="1" x14ac:dyDescent="0.25">
      <c r="A582" s="3" t="s">
        <v>1790</v>
      </c>
      <c r="B582" s="3" t="s">
        <v>3</v>
      </c>
      <c r="C582" s="3" t="s">
        <v>124</v>
      </c>
      <c r="D582" s="3" t="s">
        <v>125</v>
      </c>
      <c r="E582" s="5" t="s">
        <v>126</v>
      </c>
      <c r="F582" s="3" t="s">
        <v>638</v>
      </c>
      <c r="G582" s="5" t="s">
        <v>639</v>
      </c>
      <c r="H582" s="3"/>
      <c r="I582" s="12" t="s">
        <v>57</v>
      </c>
      <c r="J582" s="3"/>
      <c r="K582" s="3" t="s">
        <v>58</v>
      </c>
      <c r="L582" s="11" t="s">
        <v>50</v>
      </c>
      <c r="M582" s="3">
        <v>24</v>
      </c>
      <c r="N582" s="3"/>
      <c r="O582" s="10">
        <v>37850000</v>
      </c>
      <c r="P582" s="8" t="s">
        <v>84</v>
      </c>
      <c r="Q582" s="9" t="s">
        <v>84</v>
      </c>
    </row>
    <row r="583" spans="1:17" ht="15" hidden="1" x14ac:dyDescent="0.25">
      <c r="A583" s="3" t="s">
        <v>2604</v>
      </c>
      <c r="B583" s="3" t="s">
        <v>23</v>
      </c>
      <c r="C583" s="3" t="s">
        <v>124</v>
      </c>
      <c r="D583" s="3" t="s">
        <v>640</v>
      </c>
      <c r="E583" s="5" t="s">
        <v>641</v>
      </c>
      <c r="F583" s="3" t="s">
        <v>642</v>
      </c>
      <c r="G583" s="5" t="s">
        <v>643</v>
      </c>
      <c r="H583" s="3"/>
      <c r="I583" s="12" t="s">
        <v>48</v>
      </c>
      <c r="J583" s="3"/>
      <c r="K583" s="3" t="s">
        <v>49</v>
      </c>
      <c r="L583" s="11">
        <v>42614</v>
      </c>
      <c r="M583" s="3">
        <v>6</v>
      </c>
      <c r="N583" s="3"/>
      <c r="O583" s="10">
        <v>18500000</v>
      </c>
      <c r="P583" s="8" t="s">
        <v>64</v>
      </c>
      <c r="Q583" s="9" t="s">
        <v>51</v>
      </c>
    </row>
    <row r="584" spans="1:17" ht="15" hidden="1" x14ac:dyDescent="0.25">
      <c r="A584" s="3" t="s">
        <v>2605</v>
      </c>
      <c r="B584" s="3" t="s">
        <v>23</v>
      </c>
      <c r="C584" s="3" t="s">
        <v>124</v>
      </c>
      <c r="D584" s="3" t="s">
        <v>640</v>
      </c>
      <c r="E584" s="5" t="s">
        <v>641</v>
      </c>
      <c r="F584" s="3" t="s">
        <v>642</v>
      </c>
      <c r="G584" s="5" t="s">
        <v>643</v>
      </c>
      <c r="H584" s="3"/>
      <c r="I584" s="12" t="s">
        <v>48</v>
      </c>
      <c r="J584" s="3"/>
      <c r="K584" s="3" t="s">
        <v>49</v>
      </c>
      <c r="L584" s="11">
        <v>42614</v>
      </c>
      <c r="M584" s="3">
        <v>6</v>
      </c>
      <c r="N584" s="3"/>
      <c r="O584" s="10">
        <v>28157400</v>
      </c>
      <c r="P584" s="8" t="s">
        <v>64</v>
      </c>
      <c r="Q584" s="9" t="s">
        <v>64</v>
      </c>
    </row>
    <row r="585" spans="1:17" ht="15" hidden="1" x14ac:dyDescent="0.25">
      <c r="A585" s="3" t="s">
        <v>2606</v>
      </c>
      <c r="B585" s="3" t="s">
        <v>23</v>
      </c>
      <c r="C585" s="3" t="s">
        <v>124</v>
      </c>
      <c r="D585" s="3" t="s">
        <v>640</v>
      </c>
      <c r="E585" s="5" t="s">
        <v>641</v>
      </c>
      <c r="F585" s="3" t="s">
        <v>642</v>
      </c>
      <c r="G585" s="5" t="s">
        <v>643</v>
      </c>
      <c r="H585" s="3"/>
      <c r="I585" s="12" t="s">
        <v>48</v>
      </c>
      <c r="J585" s="3"/>
      <c r="K585" s="3" t="s">
        <v>49</v>
      </c>
      <c r="L585" s="11">
        <v>42614</v>
      </c>
      <c r="M585" s="3">
        <v>6</v>
      </c>
      <c r="N585" s="3"/>
      <c r="O585" s="10">
        <v>44079332</v>
      </c>
      <c r="P585" s="8" t="s">
        <v>64</v>
      </c>
      <c r="Q585" s="9" t="s">
        <v>246</v>
      </c>
    </row>
    <row r="586" spans="1:17" ht="15" hidden="1" x14ac:dyDescent="0.25">
      <c r="A586" s="3" t="s">
        <v>2607</v>
      </c>
      <c r="B586" s="3" t="s">
        <v>23</v>
      </c>
      <c r="C586" s="3" t="s">
        <v>124</v>
      </c>
      <c r="D586" s="3" t="s">
        <v>640</v>
      </c>
      <c r="E586" s="5" t="s">
        <v>641</v>
      </c>
      <c r="F586" s="3" t="s">
        <v>642</v>
      </c>
      <c r="G586" s="5" t="s">
        <v>643</v>
      </c>
      <c r="H586" s="3"/>
      <c r="I586" s="12" t="s">
        <v>48</v>
      </c>
      <c r="J586" s="3"/>
      <c r="K586" s="3" t="s">
        <v>49</v>
      </c>
      <c r="L586" s="11">
        <v>42614</v>
      </c>
      <c r="M586" s="3">
        <v>6</v>
      </c>
      <c r="N586" s="3"/>
      <c r="O586" s="10">
        <v>615000</v>
      </c>
      <c r="P586" s="8" t="s">
        <v>64</v>
      </c>
      <c r="Q586" s="9" t="s">
        <v>103</v>
      </c>
    </row>
    <row r="587" spans="1:17" ht="15" hidden="1" x14ac:dyDescent="0.25">
      <c r="A587" s="3" t="s">
        <v>2608</v>
      </c>
      <c r="B587" s="3" t="s">
        <v>23</v>
      </c>
      <c r="C587" s="3" t="s">
        <v>124</v>
      </c>
      <c r="D587" s="3" t="s">
        <v>640</v>
      </c>
      <c r="E587" s="5" t="s">
        <v>641</v>
      </c>
      <c r="F587" s="3" t="s">
        <v>642</v>
      </c>
      <c r="G587" s="5" t="s">
        <v>643</v>
      </c>
      <c r="H587" s="3"/>
      <c r="I587" s="12" t="s">
        <v>48</v>
      </c>
      <c r="J587" s="3"/>
      <c r="K587" s="3" t="s">
        <v>49</v>
      </c>
      <c r="L587" s="11">
        <v>42614</v>
      </c>
      <c r="M587" s="3">
        <v>6</v>
      </c>
      <c r="N587" s="3"/>
      <c r="O587" s="10">
        <v>4680000</v>
      </c>
      <c r="P587" s="8" t="s">
        <v>64</v>
      </c>
      <c r="Q587" s="9" t="s">
        <v>81</v>
      </c>
    </row>
    <row r="588" spans="1:17" ht="15" hidden="1" x14ac:dyDescent="0.25">
      <c r="A588" s="3" t="s">
        <v>1791</v>
      </c>
      <c r="B588" s="3" t="s">
        <v>23</v>
      </c>
      <c r="C588" s="3" t="s">
        <v>124</v>
      </c>
      <c r="D588" s="3" t="s">
        <v>640</v>
      </c>
      <c r="E588" s="5" t="s">
        <v>641</v>
      </c>
      <c r="F588" s="3" t="s">
        <v>642</v>
      </c>
      <c r="G588" s="5" t="s">
        <v>643</v>
      </c>
      <c r="H588" s="3"/>
      <c r="I588" s="12" t="s">
        <v>48</v>
      </c>
      <c r="J588" s="3"/>
      <c r="K588" s="3" t="s">
        <v>49</v>
      </c>
      <c r="L588" s="11">
        <v>42614</v>
      </c>
      <c r="M588" s="3">
        <v>6</v>
      </c>
      <c r="N588" s="3"/>
      <c r="O588" s="10">
        <v>30000000</v>
      </c>
      <c r="P588" s="8" t="s">
        <v>64</v>
      </c>
      <c r="Q588" s="9" t="s">
        <v>84</v>
      </c>
    </row>
    <row r="589" spans="1:17" ht="15" hidden="1" x14ac:dyDescent="0.25">
      <c r="A589" s="3" t="s">
        <v>2609</v>
      </c>
      <c r="B589" s="3" t="s">
        <v>2</v>
      </c>
      <c r="C589" s="3" t="s">
        <v>124</v>
      </c>
      <c r="D589" s="3" t="s">
        <v>196</v>
      </c>
      <c r="E589" s="5" t="s">
        <v>197</v>
      </c>
      <c r="F589" s="3" t="s">
        <v>644</v>
      </c>
      <c r="G589" s="5" t="s">
        <v>645</v>
      </c>
      <c r="H589" s="3"/>
      <c r="I589" s="12" t="s">
        <v>57</v>
      </c>
      <c r="J589" s="3"/>
      <c r="K589" s="3" t="s">
        <v>58</v>
      </c>
      <c r="L589" s="11">
        <v>42917</v>
      </c>
      <c r="M589" s="3">
        <v>36</v>
      </c>
      <c r="N589" s="3"/>
      <c r="O589" s="10">
        <v>123190.17</v>
      </c>
      <c r="P589" s="8" t="s">
        <v>81</v>
      </c>
      <c r="Q589" s="9" t="s">
        <v>81</v>
      </c>
    </row>
    <row r="590" spans="1:17" ht="15" hidden="1" x14ac:dyDescent="0.25">
      <c r="A590" s="3" t="s">
        <v>1792</v>
      </c>
      <c r="B590" s="3" t="s">
        <v>8</v>
      </c>
      <c r="C590" s="3" t="s">
        <v>124</v>
      </c>
      <c r="D590" s="3" t="s">
        <v>196</v>
      </c>
      <c r="E590" s="5" t="s">
        <v>197</v>
      </c>
      <c r="F590" s="3" t="s">
        <v>127</v>
      </c>
      <c r="G590" s="5" t="s">
        <v>128</v>
      </c>
      <c r="H590" s="3"/>
      <c r="I590" s="12" t="s">
        <v>57</v>
      </c>
      <c r="J590" s="3"/>
      <c r="K590" s="3" t="s">
        <v>58</v>
      </c>
      <c r="L590" s="11">
        <v>43009</v>
      </c>
      <c r="M590" s="3">
        <v>12</v>
      </c>
      <c r="N590" s="3"/>
      <c r="O590" s="10">
        <v>108979</v>
      </c>
      <c r="P590" s="8" t="s">
        <v>187</v>
      </c>
      <c r="Q590" s="9" t="s">
        <v>187</v>
      </c>
    </row>
    <row r="591" spans="1:17" ht="15" hidden="1" x14ac:dyDescent="0.25">
      <c r="A591" s="3" t="s">
        <v>2610</v>
      </c>
      <c r="B591" s="3" t="s">
        <v>3</v>
      </c>
      <c r="C591" s="3" t="s">
        <v>124</v>
      </c>
      <c r="D591" s="3" t="s">
        <v>196</v>
      </c>
      <c r="E591" s="5" t="s">
        <v>197</v>
      </c>
      <c r="F591" s="3" t="s">
        <v>646</v>
      </c>
      <c r="G591" s="5" t="s">
        <v>647</v>
      </c>
      <c r="H591" s="3"/>
      <c r="I591" s="12" t="s">
        <v>57</v>
      </c>
      <c r="J591" s="3"/>
      <c r="K591" s="3" t="s">
        <v>58</v>
      </c>
      <c r="L591" s="11">
        <v>42948</v>
      </c>
      <c r="M591" s="3">
        <v>48</v>
      </c>
      <c r="N591" s="3"/>
      <c r="O591" s="10">
        <v>5337000</v>
      </c>
      <c r="P591" s="8" t="s">
        <v>246</v>
      </c>
      <c r="Q591" s="9" t="s">
        <v>246</v>
      </c>
    </row>
    <row r="592" spans="1:17" ht="15" hidden="1" x14ac:dyDescent="0.25">
      <c r="A592" s="3" t="s">
        <v>2611</v>
      </c>
      <c r="B592" s="3" t="s">
        <v>4</v>
      </c>
      <c r="C592" s="3" t="s">
        <v>124</v>
      </c>
      <c r="D592" s="3" t="s">
        <v>196</v>
      </c>
      <c r="E592" s="5" t="s">
        <v>197</v>
      </c>
      <c r="F592" s="3" t="s">
        <v>648</v>
      </c>
      <c r="G592" s="5" t="s">
        <v>649</v>
      </c>
      <c r="H592" s="3"/>
      <c r="I592" s="12" t="s">
        <v>57</v>
      </c>
      <c r="J592" s="3"/>
      <c r="K592" s="3" t="s">
        <v>58</v>
      </c>
      <c r="L592" s="11">
        <v>43132</v>
      </c>
      <c r="M592" s="3">
        <v>48</v>
      </c>
      <c r="N592" s="3"/>
      <c r="O592" s="10">
        <v>328000</v>
      </c>
      <c r="P592" s="8" t="s">
        <v>246</v>
      </c>
      <c r="Q592" s="9" t="s">
        <v>246</v>
      </c>
    </row>
    <row r="593" spans="1:17" ht="15" hidden="1" x14ac:dyDescent="0.25">
      <c r="A593" s="3" t="s">
        <v>2612</v>
      </c>
      <c r="B593" s="3" t="s">
        <v>8</v>
      </c>
      <c r="C593" s="3" t="s">
        <v>124</v>
      </c>
      <c r="D593" s="3" t="s">
        <v>196</v>
      </c>
      <c r="E593" s="5" t="s">
        <v>197</v>
      </c>
      <c r="F593" s="3" t="s">
        <v>650</v>
      </c>
      <c r="G593" s="5" t="s">
        <v>651</v>
      </c>
      <c r="H593" s="3"/>
      <c r="I593" s="12" t="s">
        <v>57</v>
      </c>
      <c r="J593" s="3"/>
      <c r="K593" s="3" t="s">
        <v>58</v>
      </c>
      <c r="L593" s="11">
        <v>43132</v>
      </c>
      <c r="M593" s="3">
        <v>36</v>
      </c>
      <c r="N593" s="3"/>
      <c r="O593" s="10">
        <v>218200.83</v>
      </c>
      <c r="P593" s="8" t="s">
        <v>81</v>
      </c>
      <c r="Q593" s="9" t="s">
        <v>81</v>
      </c>
    </row>
    <row r="594" spans="1:17" ht="15" hidden="1" x14ac:dyDescent="0.25">
      <c r="A594" s="3" t="s">
        <v>2613</v>
      </c>
      <c r="B594" s="3" t="s">
        <v>7</v>
      </c>
      <c r="C594" s="3" t="s">
        <v>124</v>
      </c>
      <c r="D594" s="3" t="s">
        <v>652</v>
      </c>
      <c r="E594" s="5" t="s">
        <v>653</v>
      </c>
      <c r="F594" s="3" t="s">
        <v>654</v>
      </c>
      <c r="G594" s="5" t="s">
        <v>655</v>
      </c>
      <c r="H594" s="3"/>
      <c r="I594" s="12" t="s">
        <v>57</v>
      </c>
      <c r="J594" s="3"/>
      <c r="K594" s="3" t="s">
        <v>58</v>
      </c>
      <c r="L594" s="11">
        <v>42917</v>
      </c>
      <c r="M594" s="3">
        <v>36</v>
      </c>
      <c r="N594" s="3"/>
      <c r="O594" s="10">
        <v>4451.2</v>
      </c>
      <c r="P594" s="8" t="s">
        <v>81</v>
      </c>
      <c r="Q594" s="9" t="s">
        <v>81</v>
      </c>
    </row>
    <row r="595" spans="1:17" ht="15" hidden="1" x14ac:dyDescent="0.25">
      <c r="A595" s="3" t="s">
        <v>2614</v>
      </c>
      <c r="B595" s="3" t="s">
        <v>2</v>
      </c>
      <c r="C595" s="3" t="s">
        <v>124</v>
      </c>
      <c r="D595" s="3" t="s">
        <v>196</v>
      </c>
      <c r="E595" s="5" t="s">
        <v>197</v>
      </c>
      <c r="F595" s="3" t="s">
        <v>656</v>
      </c>
      <c r="G595" s="5" t="s">
        <v>657</v>
      </c>
      <c r="H595" s="3"/>
      <c r="I595" s="12" t="s">
        <v>57</v>
      </c>
      <c r="J595" s="3"/>
      <c r="K595" s="3" t="s">
        <v>58</v>
      </c>
      <c r="L595" s="11">
        <v>42644</v>
      </c>
      <c r="M595" s="3">
        <v>12</v>
      </c>
      <c r="N595" s="3"/>
      <c r="O595" s="10">
        <v>80000</v>
      </c>
      <c r="P595" s="8" t="s">
        <v>81</v>
      </c>
      <c r="Q595" s="9" t="s">
        <v>81</v>
      </c>
    </row>
    <row r="596" spans="1:17" ht="15" hidden="1" x14ac:dyDescent="0.25">
      <c r="A596" s="3" t="s">
        <v>2615</v>
      </c>
      <c r="B596" s="3" t="s">
        <v>5</v>
      </c>
      <c r="C596" s="3" t="s">
        <v>124</v>
      </c>
      <c r="D596" s="3" t="s">
        <v>196</v>
      </c>
      <c r="E596" s="5" t="s">
        <v>197</v>
      </c>
      <c r="F596" s="3" t="s">
        <v>658</v>
      </c>
      <c r="G596" s="5" t="s">
        <v>659</v>
      </c>
      <c r="H596" s="3"/>
      <c r="I596" s="12" t="s">
        <v>57</v>
      </c>
      <c r="J596" s="3"/>
      <c r="K596" s="3" t="s">
        <v>58</v>
      </c>
      <c r="L596" s="11">
        <v>42675</v>
      </c>
      <c r="M596" s="3">
        <v>12</v>
      </c>
      <c r="N596" s="3"/>
      <c r="O596" s="10">
        <v>92070</v>
      </c>
      <c r="P596" s="8" t="s">
        <v>81</v>
      </c>
      <c r="Q596" s="9" t="s">
        <v>81</v>
      </c>
    </row>
    <row r="597" spans="1:17" ht="15" hidden="1" x14ac:dyDescent="0.25">
      <c r="A597" s="3" t="s">
        <v>2616</v>
      </c>
      <c r="B597" s="3" t="s">
        <v>2</v>
      </c>
      <c r="C597" s="3" t="s">
        <v>124</v>
      </c>
      <c r="D597" s="3" t="s">
        <v>660</v>
      </c>
      <c r="E597" s="5" t="s">
        <v>661</v>
      </c>
      <c r="F597" s="3" t="s">
        <v>634</v>
      </c>
      <c r="G597" s="5" t="s">
        <v>635</v>
      </c>
      <c r="H597" s="3"/>
      <c r="I597" s="12" t="s">
        <v>57</v>
      </c>
      <c r="J597" s="3"/>
      <c r="K597" s="3" t="s">
        <v>58</v>
      </c>
      <c r="L597" s="11">
        <v>42491</v>
      </c>
      <c r="M597" s="3">
        <v>12</v>
      </c>
      <c r="N597" s="3"/>
      <c r="O597" s="10">
        <v>500000</v>
      </c>
      <c r="P597" s="8" t="s">
        <v>81</v>
      </c>
      <c r="Q597" s="9" t="s">
        <v>81</v>
      </c>
    </row>
    <row r="598" spans="1:17" ht="15" hidden="1" x14ac:dyDescent="0.25">
      <c r="A598" s="3" t="s">
        <v>1793</v>
      </c>
      <c r="B598" s="3" t="s">
        <v>7</v>
      </c>
      <c r="C598" s="3" t="s">
        <v>124</v>
      </c>
      <c r="D598" s="3" t="s">
        <v>196</v>
      </c>
      <c r="E598" s="5" t="s">
        <v>197</v>
      </c>
      <c r="F598" s="3" t="s">
        <v>662</v>
      </c>
      <c r="G598" s="5" t="s">
        <v>663</v>
      </c>
      <c r="H598" s="3"/>
      <c r="I598" s="12" t="s">
        <v>48</v>
      </c>
      <c r="J598" s="3"/>
      <c r="K598" s="3" t="s">
        <v>49</v>
      </c>
      <c r="L598" s="11" t="s">
        <v>50</v>
      </c>
      <c r="M598" s="3">
        <v>24</v>
      </c>
      <c r="N598" s="3"/>
      <c r="O598" s="10">
        <v>8302000</v>
      </c>
      <c r="P598" s="8" t="s">
        <v>84</v>
      </c>
      <c r="Q598" s="9" t="s">
        <v>84</v>
      </c>
    </row>
    <row r="599" spans="1:17" ht="15" hidden="1" x14ac:dyDescent="0.25">
      <c r="A599" s="3" t="s">
        <v>2617</v>
      </c>
      <c r="B599" s="3" t="s">
        <v>5</v>
      </c>
      <c r="C599" s="3" t="s">
        <v>124</v>
      </c>
      <c r="D599" s="3" t="s">
        <v>196</v>
      </c>
      <c r="E599" s="5" t="s">
        <v>197</v>
      </c>
      <c r="F599" s="3" t="s">
        <v>664</v>
      </c>
      <c r="G599" s="5" t="s">
        <v>665</v>
      </c>
      <c r="H599" s="3"/>
      <c r="I599" s="12" t="s">
        <v>57</v>
      </c>
      <c r="J599" s="3"/>
      <c r="K599" s="3" t="s">
        <v>58</v>
      </c>
      <c r="L599" s="11">
        <v>42461</v>
      </c>
      <c r="M599" s="3">
        <v>12</v>
      </c>
      <c r="N599" s="3"/>
      <c r="O599" s="10">
        <v>172614.82</v>
      </c>
      <c r="P599" s="8" t="s">
        <v>81</v>
      </c>
      <c r="Q599" s="9" t="s">
        <v>81</v>
      </c>
    </row>
    <row r="600" spans="1:17" ht="15" hidden="1" x14ac:dyDescent="0.25">
      <c r="A600" s="3" t="s">
        <v>1794</v>
      </c>
      <c r="B600" s="3" t="s">
        <v>2</v>
      </c>
      <c r="C600" s="3" t="s">
        <v>124</v>
      </c>
      <c r="D600" s="3" t="s">
        <v>196</v>
      </c>
      <c r="E600" s="5" t="s">
        <v>197</v>
      </c>
      <c r="F600" s="3" t="s">
        <v>666</v>
      </c>
      <c r="G600" s="5" t="s">
        <v>667</v>
      </c>
      <c r="H600" s="3"/>
      <c r="I600" s="12" t="s">
        <v>57</v>
      </c>
      <c r="J600" s="3"/>
      <c r="K600" s="3" t="s">
        <v>58</v>
      </c>
      <c r="L600" s="11">
        <v>42826</v>
      </c>
      <c r="M600" s="3">
        <v>12</v>
      </c>
      <c r="N600" s="3"/>
      <c r="O600" s="10">
        <v>73925</v>
      </c>
      <c r="P600" s="8" t="s">
        <v>187</v>
      </c>
      <c r="Q600" s="9" t="s">
        <v>187</v>
      </c>
    </row>
    <row r="601" spans="1:17" ht="15" hidden="1" x14ac:dyDescent="0.25">
      <c r="A601" s="3" t="s">
        <v>1795</v>
      </c>
      <c r="B601" s="3" t="s">
        <v>7</v>
      </c>
      <c r="C601" s="3" t="s">
        <v>124</v>
      </c>
      <c r="D601" s="3" t="s">
        <v>196</v>
      </c>
      <c r="E601" s="5" t="s">
        <v>197</v>
      </c>
      <c r="F601" s="3" t="s">
        <v>628</v>
      </c>
      <c r="G601" s="5" t="s">
        <v>629</v>
      </c>
      <c r="H601" s="3"/>
      <c r="I601" s="12" t="s">
        <v>57</v>
      </c>
      <c r="J601" s="3"/>
      <c r="K601" s="3" t="s">
        <v>58</v>
      </c>
      <c r="L601" s="11">
        <v>42826</v>
      </c>
      <c r="M601" s="3">
        <v>12</v>
      </c>
      <c r="N601" s="3"/>
      <c r="O601" s="10">
        <v>311935</v>
      </c>
      <c r="P601" s="8" t="s">
        <v>187</v>
      </c>
      <c r="Q601" s="9" t="s">
        <v>187</v>
      </c>
    </row>
    <row r="602" spans="1:17" ht="15" hidden="1" x14ac:dyDescent="0.25">
      <c r="A602" s="3" t="s">
        <v>1796</v>
      </c>
      <c r="B602" s="3" t="s">
        <v>7</v>
      </c>
      <c r="C602" s="3" t="s">
        <v>124</v>
      </c>
      <c r="D602" s="3" t="s">
        <v>196</v>
      </c>
      <c r="E602" s="5" t="s">
        <v>197</v>
      </c>
      <c r="F602" s="3" t="s">
        <v>668</v>
      </c>
      <c r="G602" s="5" t="s">
        <v>669</v>
      </c>
      <c r="H602" s="3"/>
      <c r="I602" s="12" t="s">
        <v>57</v>
      </c>
      <c r="J602" s="3"/>
      <c r="K602" s="3" t="s">
        <v>58</v>
      </c>
      <c r="L602" s="11">
        <v>42826</v>
      </c>
      <c r="M602" s="3">
        <v>12</v>
      </c>
      <c r="N602" s="3"/>
      <c r="O602" s="10">
        <v>321235</v>
      </c>
      <c r="P602" s="8" t="s">
        <v>187</v>
      </c>
      <c r="Q602" s="7" t="s">
        <v>187</v>
      </c>
    </row>
    <row r="603" spans="1:17" ht="15" hidden="1" x14ac:dyDescent="0.25">
      <c r="A603" s="3" t="s">
        <v>1797</v>
      </c>
      <c r="B603" s="3" t="s">
        <v>7</v>
      </c>
      <c r="C603" s="3" t="s">
        <v>124</v>
      </c>
      <c r="D603" s="3" t="s">
        <v>196</v>
      </c>
      <c r="E603" s="5" t="s">
        <v>197</v>
      </c>
      <c r="F603" s="3" t="s">
        <v>670</v>
      </c>
      <c r="G603" s="5" t="s">
        <v>671</v>
      </c>
      <c r="H603" s="3"/>
      <c r="I603" s="12" t="s">
        <v>57</v>
      </c>
      <c r="J603" s="3"/>
      <c r="K603" s="3" t="s">
        <v>58</v>
      </c>
      <c r="L603" s="11">
        <v>42826</v>
      </c>
      <c r="M603" s="3">
        <v>12</v>
      </c>
      <c r="N603" s="3"/>
      <c r="O603" s="10">
        <v>144025</v>
      </c>
      <c r="P603" s="8" t="s">
        <v>187</v>
      </c>
      <c r="Q603" s="9" t="s">
        <v>187</v>
      </c>
    </row>
    <row r="604" spans="1:17" ht="15" hidden="1" x14ac:dyDescent="0.25">
      <c r="A604" s="3" t="s">
        <v>2618</v>
      </c>
      <c r="B604" s="3" t="s">
        <v>2</v>
      </c>
      <c r="C604" s="3" t="s">
        <v>124</v>
      </c>
      <c r="D604" s="3" t="s">
        <v>632</v>
      </c>
      <c r="E604" s="5" t="s">
        <v>633</v>
      </c>
      <c r="F604" s="3" t="s">
        <v>672</v>
      </c>
      <c r="G604" s="5" t="s">
        <v>673</v>
      </c>
      <c r="H604" s="3"/>
      <c r="I604" s="12" t="s">
        <v>57</v>
      </c>
      <c r="J604" s="3"/>
      <c r="K604" s="3" t="s">
        <v>58</v>
      </c>
      <c r="L604" s="11">
        <v>42583</v>
      </c>
      <c r="M604" s="3">
        <v>12</v>
      </c>
      <c r="N604" s="3"/>
      <c r="O604" s="10">
        <v>3000000</v>
      </c>
      <c r="P604" s="8" t="s">
        <v>81</v>
      </c>
      <c r="Q604" s="9" t="s">
        <v>81</v>
      </c>
    </row>
    <row r="605" spans="1:17" ht="15" hidden="1" x14ac:dyDescent="0.25">
      <c r="A605" s="3" t="s">
        <v>2619</v>
      </c>
      <c r="B605" s="3" t="s">
        <v>24</v>
      </c>
      <c r="C605" s="3" t="s">
        <v>124</v>
      </c>
      <c r="D605" s="3" t="s">
        <v>196</v>
      </c>
      <c r="E605" s="5" t="s">
        <v>197</v>
      </c>
      <c r="F605" s="3" t="s">
        <v>674</v>
      </c>
      <c r="G605" s="5" t="s">
        <v>675</v>
      </c>
      <c r="H605" s="3"/>
      <c r="I605" s="12" t="s">
        <v>57</v>
      </c>
      <c r="J605" s="3"/>
      <c r="K605" s="3" t="s">
        <v>49</v>
      </c>
      <c r="L605" s="11" t="s">
        <v>50</v>
      </c>
      <c r="M605" s="3">
        <v>24</v>
      </c>
      <c r="N605" s="3"/>
      <c r="O605" s="10">
        <v>94000</v>
      </c>
      <c r="P605" s="8" t="s">
        <v>81</v>
      </c>
      <c r="Q605" s="9" t="s">
        <v>81</v>
      </c>
    </row>
    <row r="606" spans="1:17" ht="15" hidden="1" x14ac:dyDescent="0.25">
      <c r="A606" s="3" t="s">
        <v>1798</v>
      </c>
      <c r="B606" s="3" t="s">
        <v>24</v>
      </c>
      <c r="C606" s="3" t="s">
        <v>124</v>
      </c>
      <c r="D606" s="3" t="s">
        <v>196</v>
      </c>
      <c r="E606" s="5" t="s">
        <v>197</v>
      </c>
      <c r="F606" s="3" t="s">
        <v>674</v>
      </c>
      <c r="G606" s="5" t="s">
        <v>675</v>
      </c>
      <c r="H606" s="3"/>
      <c r="I606" s="12" t="s">
        <v>57</v>
      </c>
      <c r="J606" s="3"/>
      <c r="K606" s="3" t="s">
        <v>49</v>
      </c>
      <c r="L606" s="11" t="s">
        <v>50</v>
      </c>
      <c r="M606" s="3">
        <v>24</v>
      </c>
      <c r="N606" s="3"/>
      <c r="O606" s="10">
        <v>15000</v>
      </c>
      <c r="P606" s="8" t="s">
        <v>81</v>
      </c>
      <c r="Q606" s="9" t="s">
        <v>84</v>
      </c>
    </row>
    <row r="607" spans="1:17" ht="15" hidden="1" x14ac:dyDescent="0.25">
      <c r="A607" s="3" t="s">
        <v>1799</v>
      </c>
      <c r="B607" s="3" t="s">
        <v>4</v>
      </c>
      <c r="C607" s="3" t="s">
        <v>124</v>
      </c>
      <c r="D607" s="3" t="s">
        <v>196</v>
      </c>
      <c r="E607" s="5" t="s">
        <v>197</v>
      </c>
      <c r="F607" s="3" t="s">
        <v>676</v>
      </c>
      <c r="G607" s="5" t="s">
        <v>677</v>
      </c>
      <c r="H607" s="3"/>
      <c r="I607" s="12" t="s">
        <v>48</v>
      </c>
      <c r="J607" s="3"/>
      <c r="K607" s="3" t="s">
        <v>49</v>
      </c>
      <c r="L607" s="11">
        <v>43282</v>
      </c>
      <c r="M607" s="3">
        <v>24</v>
      </c>
      <c r="N607" s="3"/>
      <c r="O607" s="10">
        <v>805000</v>
      </c>
      <c r="P607" s="8" t="s">
        <v>84</v>
      </c>
      <c r="Q607" s="9" t="s">
        <v>84</v>
      </c>
    </row>
    <row r="608" spans="1:17" ht="15" hidden="1" x14ac:dyDescent="0.25">
      <c r="A608" s="3" t="s">
        <v>1800</v>
      </c>
      <c r="B608" s="3" t="s">
        <v>3</v>
      </c>
      <c r="C608" s="3" t="s">
        <v>124</v>
      </c>
      <c r="D608" s="3" t="s">
        <v>196</v>
      </c>
      <c r="E608" s="5" t="s">
        <v>197</v>
      </c>
      <c r="F608" s="3" t="s">
        <v>678</v>
      </c>
      <c r="G608" s="5" t="s">
        <v>679</v>
      </c>
      <c r="H608" s="3"/>
      <c r="I608" s="12" t="s">
        <v>57</v>
      </c>
      <c r="J608" s="3"/>
      <c r="K608" s="3" t="s">
        <v>58</v>
      </c>
      <c r="L608" s="11" t="s">
        <v>50</v>
      </c>
      <c r="M608" s="3">
        <v>24</v>
      </c>
      <c r="N608" s="3"/>
      <c r="O608" s="10">
        <v>55000</v>
      </c>
      <c r="P608" s="8" t="s">
        <v>84</v>
      </c>
      <c r="Q608" s="9" t="s">
        <v>84</v>
      </c>
    </row>
    <row r="609" spans="1:17" ht="15" hidden="1" x14ac:dyDescent="0.25">
      <c r="A609" s="3" t="s">
        <v>2620</v>
      </c>
      <c r="B609" s="3" t="s">
        <v>9</v>
      </c>
      <c r="C609" s="3" t="s">
        <v>124</v>
      </c>
      <c r="D609" s="3" t="s">
        <v>196</v>
      </c>
      <c r="E609" s="5" t="s">
        <v>197</v>
      </c>
      <c r="F609" s="3" t="s">
        <v>680</v>
      </c>
      <c r="G609" s="5" t="s">
        <v>681</v>
      </c>
      <c r="H609" s="3"/>
      <c r="I609" s="12" t="s">
        <v>57</v>
      </c>
      <c r="J609" s="3"/>
      <c r="K609" s="3" t="s">
        <v>58</v>
      </c>
      <c r="L609" s="11">
        <v>43405</v>
      </c>
      <c r="M609" s="3">
        <v>36</v>
      </c>
      <c r="N609" s="3"/>
      <c r="O609" s="10">
        <v>123000</v>
      </c>
      <c r="P609" s="8" t="s">
        <v>246</v>
      </c>
      <c r="Q609" s="9" t="s">
        <v>246</v>
      </c>
    </row>
    <row r="610" spans="1:17" ht="15" hidden="1" x14ac:dyDescent="0.25">
      <c r="A610" s="3" t="s">
        <v>1801</v>
      </c>
      <c r="B610" s="3" t="s">
        <v>3</v>
      </c>
      <c r="C610" s="3" t="s">
        <v>124</v>
      </c>
      <c r="D610" s="3" t="s">
        <v>125</v>
      </c>
      <c r="E610" s="5" t="s">
        <v>126</v>
      </c>
      <c r="F610" s="3" t="s">
        <v>321</v>
      </c>
      <c r="G610" s="5" t="s">
        <v>322</v>
      </c>
      <c r="H610" s="3"/>
      <c r="I610" s="12" t="s">
        <v>57</v>
      </c>
      <c r="J610" s="3"/>
      <c r="K610" s="3" t="s">
        <v>58</v>
      </c>
      <c r="L610" s="11" t="s">
        <v>50</v>
      </c>
      <c r="M610" s="3">
        <v>24</v>
      </c>
      <c r="N610" s="3"/>
      <c r="O610" s="10">
        <v>130000</v>
      </c>
      <c r="P610" s="8" t="s">
        <v>84</v>
      </c>
      <c r="Q610" s="9" t="s">
        <v>84</v>
      </c>
    </row>
    <row r="611" spans="1:17" ht="15" hidden="1" x14ac:dyDescent="0.25">
      <c r="A611" s="3" t="s">
        <v>1802</v>
      </c>
      <c r="B611" s="3" t="s">
        <v>7</v>
      </c>
      <c r="C611" s="3" t="s">
        <v>124</v>
      </c>
      <c r="D611" s="3" t="s">
        <v>196</v>
      </c>
      <c r="E611" s="5" t="s">
        <v>197</v>
      </c>
      <c r="F611" s="3" t="s">
        <v>682</v>
      </c>
      <c r="G611" s="5" t="s">
        <v>683</v>
      </c>
      <c r="H611" s="3"/>
      <c r="I611" s="12" t="s">
        <v>48</v>
      </c>
      <c r="J611" s="3"/>
      <c r="K611" s="3" t="s">
        <v>49</v>
      </c>
      <c r="L611" s="11" t="s">
        <v>50</v>
      </c>
      <c r="M611" s="3">
        <v>24</v>
      </c>
      <c r="N611" s="3"/>
      <c r="O611" s="10">
        <v>358000</v>
      </c>
      <c r="P611" s="8" t="s">
        <v>84</v>
      </c>
      <c r="Q611" s="9" t="s">
        <v>84</v>
      </c>
    </row>
    <row r="612" spans="1:17" ht="15" hidden="1" x14ac:dyDescent="0.25">
      <c r="A612" s="3" t="s">
        <v>1803</v>
      </c>
      <c r="B612" s="3" t="s">
        <v>7</v>
      </c>
      <c r="C612" s="3" t="s">
        <v>124</v>
      </c>
      <c r="D612" s="3" t="s">
        <v>196</v>
      </c>
      <c r="E612" s="5" t="s">
        <v>197</v>
      </c>
      <c r="F612" s="3" t="s">
        <v>684</v>
      </c>
      <c r="G612" s="5" t="s">
        <v>685</v>
      </c>
      <c r="H612" s="3"/>
      <c r="I612" s="12" t="s">
        <v>48</v>
      </c>
      <c r="J612" s="3"/>
      <c r="K612" s="3" t="s">
        <v>49</v>
      </c>
      <c r="L612" s="11" t="s">
        <v>50</v>
      </c>
      <c r="M612" s="3">
        <v>12</v>
      </c>
      <c r="N612" s="3"/>
      <c r="O612" s="10">
        <v>1665000</v>
      </c>
      <c r="P612" s="8" t="s">
        <v>84</v>
      </c>
      <c r="Q612" s="9" t="s">
        <v>84</v>
      </c>
    </row>
    <row r="613" spans="1:17" ht="15" hidden="1" x14ac:dyDescent="0.25">
      <c r="A613" s="3" t="s">
        <v>2621</v>
      </c>
      <c r="B613" s="3" t="s">
        <v>2</v>
      </c>
      <c r="C613" s="3" t="s">
        <v>124</v>
      </c>
      <c r="D613" s="3" t="s">
        <v>196</v>
      </c>
      <c r="E613" s="5" t="s">
        <v>197</v>
      </c>
      <c r="F613" s="3" t="s">
        <v>198</v>
      </c>
      <c r="G613" s="5" t="s">
        <v>199</v>
      </c>
      <c r="H613" s="3"/>
      <c r="I613" s="12" t="s">
        <v>48</v>
      </c>
      <c r="J613" s="3"/>
      <c r="K613" s="3" t="s">
        <v>49</v>
      </c>
      <c r="L613" s="11">
        <v>42705</v>
      </c>
      <c r="M613" s="3">
        <v>12</v>
      </c>
      <c r="N613" s="3"/>
      <c r="O613" s="10">
        <v>1164600</v>
      </c>
      <c r="P613" s="8" t="s">
        <v>51</v>
      </c>
      <c r="Q613" s="9" t="s">
        <v>51</v>
      </c>
    </row>
    <row r="614" spans="1:17" ht="15" hidden="1" x14ac:dyDescent="0.25">
      <c r="A614" s="3" t="s">
        <v>1804</v>
      </c>
      <c r="B614" s="3" t="s">
        <v>3</v>
      </c>
      <c r="C614" s="3" t="s">
        <v>52</v>
      </c>
      <c r="D614" s="3" t="s">
        <v>71</v>
      </c>
      <c r="E614" s="5" t="s">
        <v>72</v>
      </c>
      <c r="F614" s="3" t="s">
        <v>165</v>
      </c>
      <c r="G614" s="5" t="s">
        <v>166</v>
      </c>
      <c r="H614" s="3"/>
      <c r="I614" s="12" t="s">
        <v>48</v>
      </c>
      <c r="J614" s="3"/>
      <c r="K614" s="3" t="s">
        <v>49</v>
      </c>
      <c r="L614" s="11" t="s">
        <v>50</v>
      </c>
      <c r="M614" s="3">
        <v>12</v>
      </c>
      <c r="N614" s="3"/>
      <c r="O614" s="10">
        <v>74000</v>
      </c>
      <c r="P614" s="8" t="s">
        <v>75</v>
      </c>
      <c r="Q614" s="9" t="s">
        <v>75</v>
      </c>
    </row>
    <row r="615" spans="1:17" ht="15" hidden="1" x14ac:dyDescent="0.25">
      <c r="A615" s="3" t="s">
        <v>2622</v>
      </c>
      <c r="B615" s="3" t="s">
        <v>2</v>
      </c>
      <c r="C615" s="3" t="s">
        <v>52</v>
      </c>
      <c r="D615" s="3" t="s">
        <v>53</v>
      </c>
      <c r="E615" s="5" t="s">
        <v>54</v>
      </c>
      <c r="F615" s="3" t="s">
        <v>686</v>
      </c>
      <c r="G615" s="5" t="s">
        <v>687</v>
      </c>
      <c r="H615" s="3"/>
      <c r="I615" s="12" t="s">
        <v>48</v>
      </c>
      <c r="J615" s="3"/>
      <c r="K615" s="3" t="s">
        <v>49</v>
      </c>
      <c r="L615" s="11" t="s">
        <v>50</v>
      </c>
      <c r="M615" s="3">
        <v>36</v>
      </c>
      <c r="N615" s="3"/>
      <c r="O615" s="10">
        <v>40000</v>
      </c>
      <c r="P615" s="8" t="s">
        <v>103</v>
      </c>
      <c r="Q615" s="9" t="s">
        <v>103</v>
      </c>
    </row>
    <row r="616" spans="1:17" ht="15" hidden="1" x14ac:dyDescent="0.25">
      <c r="A616" s="3" t="s">
        <v>2623</v>
      </c>
      <c r="B616" s="3" t="s">
        <v>3</v>
      </c>
      <c r="C616" s="3" t="s">
        <v>52</v>
      </c>
      <c r="D616" s="3" t="s">
        <v>448</v>
      </c>
      <c r="E616" s="5" t="s">
        <v>449</v>
      </c>
      <c r="F616" s="3" t="s">
        <v>450</v>
      </c>
      <c r="G616" s="5" t="s">
        <v>451</v>
      </c>
      <c r="H616" s="3"/>
      <c r="I616" s="12" t="s">
        <v>48</v>
      </c>
      <c r="J616" s="3"/>
      <c r="K616" s="3" t="s">
        <v>49</v>
      </c>
      <c r="L616" s="11">
        <v>43070</v>
      </c>
      <c r="M616" s="3">
        <v>36</v>
      </c>
      <c r="N616" s="3"/>
      <c r="O616" s="10">
        <v>272000</v>
      </c>
      <c r="P616" s="8" t="s">
        <v>64</v>
      </c>
      <c r="Q616" s="9" t="s">
        <v>64</v>
      </c>
    </row>
    <row r="617" spans="1:17" ht="15" hidden="1" x14ac:dyDescent="0.25">
      <c r="A617" s="3" t="s">
        <v>1805</v>
      </c>
      <c r="B617" s="3" t="s">
        <v>2</v>
      </c>
      <c r="C617" s="3" t="s">
        <v>52</v>
      </c>
      <c r="D617" s="3" t="s">
        <v>53</v>
      </c>
      <c r="E617" s="5" t="s">
        <v>54</v>
      </c>
      <c r="F617" s="3" t="s">
        <v>688</v>
      </c>
      <c r="G617" s="5" t="s">
        <v>689</v>
      </c>
      <c r="H617" s="3"/>
      <c r="I617" s="12" t="s">
        <v>57</v>
      </c>
      <c r="J617" s="3"/>
      <c r="K617" s="3" t="s">
        <v>58</v>
      </c>
      <c r="L617" s="11">
        <v>42705</v>
      </c>
      <c r="M617" s="3">
        <v>24</v>
      </c>
      <c r="N617" s="3"/>
      <c r="O617" s="10">
        <v>435000</v>
      </c>
      <c r="P617" s="8" t="s">
        <v>84</v>
      </c>
      <c r="Q617" s="9" t="s">
        <v>84</v>
      </c>
    </row>
    <row r="618" spans="1:17" ht="15" hidden="1" x14ac:dyDescent="0.25">
      <c r="A618" s="3" t="s">
        <v>2624</v>
      </c>
      <c r="B618" s="3" t="s">
        <v>584</v>
      </c>
      <c r="C618" s="3" t="s">
        <v>52</v>
      </c>
      <c r="D618" s="3" t="s">
        <v>690</v>
      </c>
      <c r="E618" s="5" t="s">
        <v>691</v>
      </c>
      <c r="F618" s="3" t="s">
        <v>692</v>
      </c>
      <c r="G618" s="5" t="s">
        <v>693</v>
      </c>
      <c r="H618" s="3"/>
      <c r="I618" s="12" t="s">
        <v>48</v>
      </c>
      <c r="J618" s="3"/>
      <c r="K618" s="3" t="s">
        <v>49</v>
      </c>
      <c r="L618" s="11" t="s">
        <v>50</v>
      </c>
      <c r="M618" s="3">
        <v>36</v>
      </c>
      <c r="N618" s="3"/>
      <c r="O618" s="10">
        <v>42996</v>
      </c>
      <c r="P618" s="8" t="s">
        <v>84</v>
      </c>
      <c r="Q618" s="9" t="s">
        <v>246</v>
      </c>
    </row>
    <row r="619" spans="1:17" ht="15" hidden="1" x14ac:dyDescent="0.25">
      <c r="A619" s="3" t="s">
        <v>1806</v>
      </c>
      <c r="B619" s="3" t="s">
        <v>584</v>
      </c>
      <c r="C619" s="3" t="s">
        <v>52</v>
      </c>
      <c r="D619" s="3" t="s">
        <v>690</v>
      </c>
      <c r="E619" s="5" t="s">
        <v>691</v>
      </c>
      <c r="F619" s="3" t="s">
        <v>692</v>
      </c>
      <c r="G619" s="5" t="s">
        <v>693</v>
      </c>
      <c r="H619" s="3"/>
      <c r="I619" s="12" t="s">
        <v>48</v>
      </c>
      <c r="J619" s="3"/>
      <c r="K619" s="3" t="s">
        <v>49</v>
      </c>
      <c r="L619" s="11" t="s">
        <v>50</v>
      </c>
      <c r="M619" s="3">
        <v>36</v>
      </c>
      <c r="N619" s="3"/>
      <c r="O619" s="10">
        <v>68500</v>
      </c>
      <c r="P619" s="8" t="s">
        <v>84</v>
      </c>
      <c r="Q619" s="9" t="s">
        <v>84</v>
      </c>
    </row>
    <row r="620" spans="1:17" ht="15" hidden="1" x14ac:dyDescent="0.25">
      <c r="A620" s="3" t="s">
        <v>2625</v>
      </c>
      <c r="B620" s="3" t="s">
        <v>5</v>
      </c>
      <c r="C620" s="3" t="s">
        <v>52</v>
      </c>
      <c r="D620" s="3" t="s">
        <v>238</v>
      </c>
      <c r="E620" s="5" t="s">
        <v>239</v>
      </c>
      <c r="F620" s="3" t="s">
        <v>127</v>
      </c>
      <c r="G620" s="5" t="s">
        <v>233</v>
      </c>
      <c r="H620" s="3"/>
      <c r="I620" s="12" t="s">
        <v>57</v>
      </c>
      <c r="J620" s="3"/>
      <c r="K620" s="3" t="s">
        <v>58</v>
      </c>
      <c r="L620" s="11">
        <v>42583</v>
      </c>
      <c r="M620" s="3">
        <v>48</v>
      </c>
      <c r="N620" s="3"/>
      <c r="O620" s="10">
        <v>30000</v>
      </c>
      <c r="P620" s="8" t="s">
        <v>246</v>
      </c>
      <c r="Q620" s="9" t="s">
        <v>246</v>
      </c>
    </row>
    <row r="621" spans="1:17" ht="15" hidden="1" x14ac:dyDescent="0.25">
      <c r="A621" s="3" t="s">
        <v>2626</v>
      </c>
      <c r="B621" s="3" t="s">
        <v>17</v>
      </c>
      <c r="C621" s="3" t="s">
        <v>52</v>
      </c>
      <c r="D621" s="3" t="s">
        <v>508</v>
      </c>
      <c r="E621" s="5" t="s">
        <v>509</v>
      </c>
      <c r="F621" s="3" t="s">
        <v>694</v>
      </c>
      <c r="G621" s="5" t="s">
        <v>695</v>
      </c>
      <c r="H621" s="3"/>
      <c r="I621" s="12" t="s">
        <v>57</v>
      </c>
      <c r="J621" s="3"/>
      <c r="K621" s="3" t="s">
        <v>58</v>
      </c>
      <c r="L621" s="11">
        <v>43221</v>
      </c>
      <c r="M621" s="3">
        <v>60</v>
      </c>
      <c r="N621" s="3"/>
      <c r="O621" s="10">
        <v>100000</v>
      </c>
      <c r="P621" s="8" t="s">
        <v>113</v>
      </c>
      <c r="Q621" s="9" t="s">
        <v>113</v>
      </c>
    </row>
    <row r="622" spans="1:17" ht="15" hidden="1" x14ac:dyDescent="0.25">
      <c r="A622" s="3" t="s">
        <v>2627</v>
      </c>
      <c r="B622" s="3" t="s">
        <v>3</v>
      </c>
      <c r="C622" s="3" t="s">
        <v>52</v>
      </c>
      <c r="D622" s="3" t="s">
        <v>71</v>
      </c>
      <c r="E622" s="5" t="s">
        <v>72</v>
      </c>
      <c r="F622" s="3" t="s">
        <v>111</v>
      </c>
      <c r="G622" s="5" t="s">
        <v>112</v>
      </c>
      <c r="H622" s="3"/>
      <c r="I622" s="12" t="s">
        <v>48</v>
      </c>
      <c r="J622" s="3"/>
      <c r="K622" s="3" t="s">
        <v>49</v>
      </c>
      <c r="L622" s="11" t="s">
        <v>50</v>
      </c>
      <c r="M622" s="3">
        <v>36</v>
      </c>
      <c r="N622" s="3"/>
      <c r="O622" s="10">
        <v>20000</v>
      </c>
      <c r="P622" s="8" t="s">
        <v>113</v>
      </c>
      <c r="Q622" s="9" t="s">
        <v>113</v>
      </c>
    </row>
    <row r="623" spans="1:17" ht="15" hidden="1" x14ac:dyDescent="0.25">
      <c r="A623" s="3" t="s">
        <v>1807</v>
      </c>
      <c r="B623" s="3" t="s">
        <v>2</v>
      </c>
      <c r="C623" s="3" t="s">
        <v>52</v>
      </c>
      <c r="D623" s="3" t="s">
        <v>443</v>
      </c>
      <c r="E623" s="5" t="s">
        <v>444</v>
      </c>
      <c r="F623" s="3" t="s">
        <v>257</v>
      </c>
      <c r="G623" s="5" t="s">
        <v>258</v>
      </c>
      <c r="H623" s="3"/>
      <c r="I623" s="12" t="s">
        <v>48</v>
      </c>
      <c r="J623" s="3"/>
      <c r="K623" s="3" t="s">
        <v>49</v>
      </c>
      <c r="L623" s="11" t="s">
        <v>50</v>
      </c>
      <c r="M623" s="3">
        <v>36</v>
      </c>
      <c r="N623" s="3"/>
      <c r="O623" s="10">
        <v>154000</v>
      </c>
      <c r="P623" s="8" t="s">
        <v>84</v>
      </c>
      <c r="Q623" s="9" t="s">
        <v>84</v>
      </c>
    </row>
    <row r="624" spans="1:17" ht="15" hidden="1" x14ac:dyDescent="0.25">
      <c r="A624" s="3" t="s">
        <v>1808</v>
      </c>
      <c r="B624" s="3" t="s">
        <v>7</v>
      </c>
      <c r="C624" s="3" t="s">
        <v>52</v>
      </c>
      <c r="D624" s="3" t="s">
        <v>696</v>
      </c>
      <c r="E624" s="5" t="s">
        <v>697</v>
      </c>
      <c r="F624" s="3" t="s">
        <v>454</v>
      </c>
      <c r="G624" s="5" t="s">
        <v>455</v>
      </c>
      <c r="H624" s="3"/>
      <c r="I624" s="12" t="s">
        <v>48</v>
      </c>
      <c r="J624" s="3"/>
      <c r="K624" s="3" t="s">
        <v>49</v>
      </c>
      <c r="L624" s="11">
        <v>42887</v>
      </c>
      <c r="M624" s="3">
        <v>24</v>
      </c>
      <c r="N624" s="3"/>
      <c r="O624" s="10">
        <v>138000</v>
      </c>
      <c r="P624" s="8" t="s">
        <v>75</v>
      </c>
      <c r="Q624" s="9" t="s">
        <v>75</v>
      </c>
    </row>
    <row r="625" spans="1:17" ht="15" hidden="1" x14ac:dyDescent="0.25">
      <c r="A625" s="3" t="s">
        <v>2628</v>
      </c>
      <c r="B625" s="3" t="s">
        <v>13</v>
      </c>
      <c r="C625" s="3" t="s">
        <v>52</v>
      </c>
      <c r="D625" s="3" t="s">
        <v>698</v>
      </c>
      <c r="E625" s="5" t="s">
        <v>699</v>
      </c>
      <c r="F625" s="3" t="s">
        <v>436</v>
      </c>
      <c r="G625" s="5" t="s">
        <v>437</v>
      </c>
      <c r="H625" s="3"/>
      <c r="I625" s="12" t="s">
        <v>48</v>
      </c>
      <c r="J625" s="3"/>
      <c r="K625" s="3" t="s">
        <v>49</v>
      </c>
      <c r="L625" s="11">
        <v>43160</v>
      </c>
      <c r="M625" s="3">
        <v>36</v>
      </c>
      <c r="N625" s="3"/>
      <c r="O625" s="10">
        <v>79000</v>
      </c>
      <c r="P625" s="8" t="s">
        <v>246</v>
      </c>
      <c r="Q625" s="9" t="s">
        <v>51</v>
      </c>
    </row>
    <row r="626" spans="1:17" ht="15" hidden="1" x14ac:dyDescent="0.25">
      <c r="A626" s="3" t="s">
        <v>2629</v>
      </c>
      <c r="B626" s="3" t="s">
        <v>13</v>
      </c>
      <c r="C626" s="3" t="s">
        <v>52</v>
      </c>
      <c r="D626" s="3" t="s">
        <v>698</v>
      </c>
      <c r="E626" s="5" t="s">
        <v>699</v>
      </c>
      <c r="F626" s="3" t="s">
        <v>436</v>
      </c>
      <c r="G626" s="5" t="s">
        <v>437</v>
      </c>
      <c r="H626" s="3"/>
      <c r="I626" s="12" t="s">
        <v>48</v>
      </c>
      <c r="J626" s="3"/>
      <c r="K626" s="3" t="s">
        <v>49</v>
      </c>
      <c r="L626" s="11">
        <v>43160</v>
      </c>
      <c r="M626" s="3">
        <v>36</v>
      </c>
      <c r="N626" s="3"/>
      <c r="O626" s="10">
        <v>11900</v>
      </c>
      <c r="P626" s="8" t="s">
        <v>246</v>
      </c>
      <c r="Q626" s="9" t="s">
        <v>246</v>
      </c>
    </row>
    <row r="627" spans="1:17" ht="15" hidden="1" x14ac:dyDescent="0.25">
      <c r="A627" s="3" t="s">
        <v>1809</v>
      </c>
      <c r="B627" s="3" t="s">
        <v>5</v>
      </c>
      <c r="C627" s="3" t="s">
        <v>52</v>
      </c>
      <c r="D627" s="3" t="s">
        <v>700</v>
      </c>
      <c r="E627" s="5" t="s">
        <v>701</v>
      </c>
      <c r="F627" s="3" t="s">
        <v>702</v>
      </c>
      <c r="G627" s="5" t="s">
        <v>703</v>
      </c>
      <c r="H627" s="3"/>
      <c r="I627" s="12" t="s">
        <v>57</v>
      </c>
      <c r="J627" s="3"/>
      <c r="K627" s="3" t="s">
        <v>58</v>
      </c>
      <c r="L627" s="11" t="s">
        <v>50</v>
      </c>
      <c r="M627" s="3">
        <v>36</v>
      </c>
      <c r="N627" s="3"/>
      <c r="O627" s="10">
        <v>66000</v>
      </c>
      <c r="P627" s="8" t="s">
        <v>187</v>
      </c>
      <c r="Q627" s="7" t="s">
        <v>187</v>
      </c>
    </row>
    <row r="628" spans="1:17" ht="15" hidden="1" x14ac:dyDescent="0.25">
      <c r="A628" s="3" t="s">
        <v>1810</v>
      </c>
      <c r="B628" s="3" t="s">
        <v>7</v>
      </c>
      <c r="C628" s="3" t="s">
        <v>52</v>
      </c>
      <c r="D628" s="3" t="s">
        <v>238</v>
      </c>
      <c r="E628" s="5" t="s">
        <v>239</v>
      </c>
      <c r="F628" s="3" t="s">
        <v>127</v>
      </c>
      <c r="G628" s="5" t="s">
        <v>233</v>
      </c>
      <c r="H628" s="3"/>
      <c r="I628" s="12" t="s">
        <v>57</v>
      </c>
      <c r="J628" s="3"/>
      <c r="K628" s="3" t="s">
        <v>58</v>
      </c>
      <c r="L628" s="11" t="s">
        <v>50</v>
      </c>
      <c r="M628" s="3">
        <v>36</v>
      </c>
      <c r="N628" s="3"/>
      <c r="O628" s="10">
        <v>64500</v>
      </c>
      <c r="P628" s="8" t="s">
        <v>75</v>
      </c>
      <c r="Q628" s="9" t="s">
        <v>75</v>
      </c>
    </row>
    <row r="629" spans="1:17" ht="15" hidden="1" x14ac:dyDescent="0.25">
      <c r="A629" s="3" t="s">
        <v>2630</v>
      </c>
      <c r="B629" s="3" t="s">
        <v>9</v>
      </c>
      <c r="C629" s="3" t="s">
        <v>52</v>
      </c>
      <c r="D629" s="3" t="s">
        <v>704</v>
      </c>
      <c r="E629" s="5" t="s">
        <v>705</v>
      </c>
      <c r="F629" s="3" t="s">
        <v>706</v>
      </c>
      <c r="G629" s="5" t="s">
        <v>707</v>
      </c>
      <c r="H629" s="3"/>
      <c r="I629" s="12" t="s">
        <v>57</v>
      </c>
      <c r="J629" s="3"/>
      <c r="K629" s="3" t="s">
        <v>58</v>
      </c>
      <c r="L629" s="11">
        <v>43344</v>
      </c>
      <c r="M629" s="3">
        <v>36</v>
      </c>
      <c r="N629" s="3"/>
      <c r="O629" s="10">
        <v>97397.55</v>
      </c>
      <c r="P629" s="8" t="s">
        <v>81</v>
      </c>
      <c r="Q629" s="9" t="s">
        <v>81</v>
      </c>
    </row>
    <row r="630" spans="1:17" hidden="1" x14ac:dyDescent="0.3">
      <c r="A630" s="3" t="s">
        <v>2631</v>
      </c>
      <c r="B630" s="3" t="s">
        <v>7</v>
      </c>
      <c r="C630" s="3" t="s">
        <v>52</v>
      </c>
      <c r="D630" s="3" t="s">
        <v>443</v>
      </c>
      <c r="E630" s="5" t="s">
        <v>444</v>
      </c>
      <c r="F630" s="3" t="s">
        <v>257</v>
      </c>
      <c r="G630" s="5" t="s">
        <v>258</v>
      </c>
      <c r="H630" s="3"/>
      <c r="I630" s="12" t="s">
        <v>48</v>
      </c>
      <c r="J630" s="3"/>
      <c r="K630" s="3" t="s">
        <v>49</v>
      </c>
      <c r="L630" s="11">
        <v>42795</v>
      </c>
      <c r="M630" s="3">
        <v>12</v>
      </c>
      <c r="N630" s="3"/>
      <c r="O630" s="10">
        <v>81838</v>
      </c>
      <c r="P630" s="8" t="s">
        <v>59</v>
      </c>
      <c r="Q630" s="9" t="s">
        <v>59</v>
      </c>
    </row>
    <row r="631" spans="1:17" ht="15" hidden="1" x14ac:dyDescent="0.25">
      <c r="A631" s="3" t="s">
        <v>2632</v>
      </c>
      <c r="B631" s="3" t="s">
        <v>8</v>
      </c>
      <c r="C631" s="3" t="s">
        <v>52</v>
      </c>
      <c r="D631" s="3" t="s">
        <v>259</v>
      </c>
      <c r="E631" s="5" t="s">
        <v>260</v>
      </c>
      <c r="F631" s="3" t="s">
        <v>708</v>
      </c>
      <c r="G631" s="5" t="s">
        <v>709</v>
      </c>
      <c r="H631" s="3"/>
      <c r="I631" s="12" t="s">
        <v>57</v>
      </c>
      <c r="J631" s="3"/>
      <c r="K631" s="3" t="s">
        <v>58</v>
      </c>
      <c r="L631" s="11">
        <v>43070</v>
      </c>
      <c r="M631" s="3">
        <v>24</v>
      </c>
      <c r="N631" s="3"/>
      <c r="O631" s="10">
        <v>13765</v>
      </c>
      <c r="P631" s="8" t="s">
        <v>64</v>
      </c>
      <c r="Q631" s="9" t="s">
        <v>64</v>
      </c>
    </row>
    <row r="632" spans="1:17" ht="15" hidden="1" x14ac:dyDescent="0.25">
      <c r="A632" s="3" t="s">
        <v>2633</v>
      </c>
      <c r="B632" s="3" t="s">
        <v>2</v>
      </c>
      <c r="C632" s="3" t="s">
        <v>52</v>
      </c>
      <c r="D632" s="3" t="s">
        <v>259</v>
      </c>
      <c r="E632" s="5" t="s">
        <v>260</v>
      </c>
      <c r="F632" s="3" t="s">
        <v>708</v>
      </c>
      <c r="G632" s="5" t="s">
        <v>709</v>
      </c>
      <c r="H632" s="3"/>
      <c r="I632" s="12" t="s">
        <v>48</v>
      </c>
      <c r="J632" s="3"/>
      <c r="K632" s="3" t="s">
        <v>49</v>
      </c>
      <c r="L632" s="11">
        <v>42705</v>
      </c>
      <c r="M632" s="3">
        <v>12</v>
      </c>
      <c r="N632" s="3"/>
      <c r="O632" s="10">
        <v>43000</v>
      </c>
      <c r="P632" s="8" t="s">
        <v>64</v>
      </c>
      <c r="Q632" s="9" t="s">
        <v>64</v>
      </c>
    </row>
    <row r="633" spans="1:17" ht="15" hidden="1" x14ac:dyDescent="0.25">
      <c r="A633" s="3" t="s">
        <v>2634</v>
      </c>
      <c r="B633" s="3" t="s">
        <v>3</v>
      </c>
      <c r="C633" s="3" t="s">
        <v>52</v>
      </c>
      <c r="D633" s="3" t="s">
        <v>259</v>
      </c>
      <c r="E633" s="5" t="s">
        <v>260</v>
      </c>
      <c r="F633" s="3" t="s">
        <v>708</v>
      </c>
      <c r="G633" s="5" t="s">
        <v>709</v>
      </c>
      <c r="H633" s="3"/>
      <c r="I633" s="12" t="s">
        <v>57</v>
      </c>
      <c r="J633" s="3"/>
      <c r="K633" s="3" t="s">
        <v>58</v>
      </c>
      <c r="L633" s="11">
        <v>43009</v>
      </c>
      <c r="M633" s="3">
        <v>36</v>
      </c>
      <c r="N633" s="3"/>
      <c r="O633" s="10">
        <v>31777.9</v>
      </c>
      <c r="P633" s="8" t="s">
        <v>64</v>
      </c>
      <c r="Q633" s="9" t="s">
        <v>64</v>
      </c>
    </row>
    <row r="634" spans="1:17" ht="15" hidden="1" x14ac:dyDescent="0.25">
      <c r="A634" s="3" t="s">
        <v>2635</v>
      </c>
      <c r="B634" s="3" t="s">
        <v>23</v>
      </c>
      <c r="C634" s="3" t="s">
        <v>52</v>
      </c>
      <c r="D634" s="3" t="s">
        <v>710</v>
      </c>
      <c r="E634" s="5" t="s">
        <v>711</v>
      </c>
      <c r="F634" s="3" t="s">
        <v>712</v>
      </c>
      <c r="G634" s="5" t="s">
        <v>713</v>
      </c>
      <c r="H634" s="3"/>
      <c r="I634" s="12" t="s">
        <v>48</v>
      </c>
      <c r="J634" s="3"/>
      <c r="K634" s="3" t="s">
        <v>49</v>
      </c>
      <c r="L634" s="11" t="s">
        <v>50</v>
      </c>
      <c r="M634" s="3">
        <v>36</v>
      </c>
      <c r="N634" s="3"/>
      <c r="O634" s="10">
        <v>95533</v>
      </c>
      <c r="P634" s="8" t="s">
        <v>59</v>
      </c>
      <c r="Q634" s="9" t="s">
        <v>246</v>
      </c>
    </row>
    <row r="635" spans="1:17" hidden="1" x14ac:dyDescent="0.3">
      <c r="A635" s="3" t="s">
        <v>2636</v>
      </c>
      <c r="B635" s="3" t="s">
        <v>23</v>
      </c>
      <c r="C635" s="3" t="s">
        <v>52</v>
      </c>
      <c r="D635" s="3" t="s">
        <v>710</v>
      </c>
      <c r="E635" s="5" t="s">
        <v>711</v>
      </c>
      <c r="F635" s="3" t="s">
        <v>712</v>
      </c>
      <c r="G635" s="5" t="s">
        <v>713</v>
      </c>
      <c r="H635" s="3"/>
      <c r="I635" s="12" t="s">
        <v>48</v>
      </c>
      <c r="J635" s="3"/>
      <c r="K635" s="3" t="s">
        <v>49</v>
      </c>
      <c r="L635" s="11" t="s">
        <v>50</v>
      </c>
      <c r="M635" s="3">
        <v>36</v>
      </c>
      <c r="N635" s="3"/>
      <c r="O635" s="10">
        <v>83066</v>
      </c>
      <c r="P635" s="8" t="s">
        <v>59</v>
      </c>
      <c r="Q635" s="9" t="s">
        <v>59</v>
      </c>
    </row>
    <row r="636" spans="1:17" ht="15" hidden="1" x14ac:dyDescent="0.25">
      <c r="A636" s="3" t="s">
        <v>2637</v>
      </c>
      <c r="B636" s="3" t="s">
        <v>23</v>
      </c>
      <c r="C636" s="3" t="s">
        <v>52</v>
      </c>
      <c r="D636" s="3" t="s">
        <v>710</v>
      </c>
      <c r="E636" s="5" t="s">
        <v>711</v>
      </c>
      <c r="F636" s="3" t="s">
        <v>712</v>
      </c>
      <c r="G636" s="5" t="s">
        <v>713</v>
      </c>
      <c r="H636" s="3"/>
      <c r="I636" s="12" t="s">
        <v>48</v>
      </c>
      <c r="J636" s="3"/>
      <c r="K636" s="3" t="s">
        <v>49</v>
      </c>
      <c r="L636" s="11" t="s">
        <v>50</v>
      </c>
      <c r="M636" s="3">
        <v>36</v>
      </c>
      <c r="N636" s="3"/>
      <c r="O636" s="10">
        <v>66100</v>
      </c>
      <c r="P636" s="8" t="s">
        <v>59</v>
      </c>
      <c r="Q636" s="9" t="s">
        <v>103</v>
      </c>
    </row>
    <row r="637" spans="1:17" ht="15" hidden="1" x14ac:dyDescent="0.25">
      <c r="A637" s="3" t="s">
        <v>2638</v>
      </c>
      <c r="B637" s="3" t="s">
        <v>23</v>
      </c>
      <c r="C637" s="3" t="s">
        <v>52</v>
      </c>
      <c r="D637" s="3" t="s">
        <v>710</v>
      </c>
      <c r="E637" s="5" t="s">
        <v>711</v>
      </c>
      <c r="F637" s="3" t="s">
        <v>712</v>
      </c>
      <c r="G637" s="5" t="s">
        <v>713</v>
      </c>
      <c r="H637" s="3"/>
      <c r="I637" s="12" t="s">
        <v>48</v>
      </c>
      <c r="J637" s="3"/>
      <c r="K637" s="3" t="s">
        <v>49</v>
      </c>
      <c r="L637" s="11" t="s">
        <v>50</v>
      </c>
      <c r="M637" s="3">
        <v>36</v>
      </c>
      <c r="N637" s="3"/>
      <c r="O637" s="10">
        <v>83066</v>
      </c>
      <c r="P637" s="8" t="s">
        <v>59</v>
      </c>
      <c r="Q637" s="9" t="s">
        <v>714</v>
      </c>
    </row>
    <row r="638" spans="1:17" ht="15" hidden="1" x14ac:dyDescent="0.25">
      <c r="A638" s="3" t="s">
        <v>2639</v>
      </c>
      <c r="B638" s="3" t="s">
        <v>23</v>
      </c>
      <c r="C638" s="3" t="s">
        <v>52</v>
      </c>
      <c r="D638" s="3" t="s">
        <v>710</v>
      </c>
      <c r="E638" s="5" t="s">
        <v>711</v>
      </c>
      <c r="F638" s="3" t="s">
        <v>712</v>
      </c>
      <c r="G638" s="5" t="s">
        <v>713</v>
      </c>
      <c r="H638" s="3"/>
      <c r="I638" s="12" t="s">
        <v>48</v>
      </c>
      <c r="J638" s="3"/>
      <c r="K638" s="3" t="s">
        <v>49</v>
      </c>
      <c r="L638" s="11" t="s">
        <v>50</v>
      </c>
      <c r="M638" s="3">
        <v>36</v>
      </c>
      <c r="N638" s="3"/>
      <c r="O638" s="10">
        <v>53150</v>
      </c>
      <c r="P638" s="8" t="s">
        <v>59</v>
      </c>
      <c r="Q638" s="9" t="s">
        <v>715</v>
      </c>
    </row>
    <row r="639" spans="1:17" ht="15" hidden="1" x14ac:dyDescent="0.25">
      <c r="A639" s="3" t="s">
        <v>1811</v>
      </c>
      <c r="B639" s="3" t="s">
        <v>2</v>
      </c>
      <c r="C639" s="3" t="s">
        <v>52</v>
      </c>
      <c r="D639" s="3" t="s">
        <v>307</v>
      </c>
      <c r="E639" s="5" t="s">
        <v>308</v>
      </c>
      <c r="F639" s="3" t="s">
        <v>305</v>
      </c>
      <c r="G639" s="5" t="s">
        <v>306</v>
      </c>
      <c r="H639" s="3"/>
      <c r="I639" s="12" t="s">
        <v>57</v>
      </c>
      <c r="J639" s="3"/>
      <c r="K639" s="3" t="s">
        <v>58</v>
      </c>
      <c r="L639" s="11">
        <v>42614</v>
      </c>
      <c r="M639" s="3">
        <v>12</v>
      </c>
      <c r="N639" s="3"/>
      <c r="O639" s="10">
        <v>18000</v>
      </c>
      <c r="P639" s="8" t="s">
        <v>75</v>
      </c>
      <c r="Q639" s="9" t="s">
        <v>75</v>
      </c>
    </row>
    <row r="640" spans="1:17" hidden="1" x14ac:dyDescent="0.3">
      <c r="A640" s="3" t="s">
        <v>2640</v>
      </c>
      <c r="B640" s="3" t="s">
        <v>3</v>
      </c>
      <c r="C640" s="3" t="s">
        <v>52</v>
      </c>
      <c r="D640" s="3" t="s">
        <v>53</v>
      </c>
      <c r="E640" s="5" t="s">
        <v>54</v>
      </c>
      <c r="F640" s="3" t="s">
        <v>716</v>
      </c>
      <c r="G640" s="5" t="s">
        <v>717</v>
      </c>
      <c r="H640" s="3"/>
      <c r="I640" s="12" t="s">
        <v>57</v>
      </c>
      <c r="J640" s="3"/>
      <c r="K640" s="3" t="s">
        <v>58</v>
      </c>
      <c r="L640" s="11">
        <v>43009</v>
      </c>
      <c r="M640" s="3">
        <v>24</v>
      </c>
      <c r="N640" s="3"/>
      <c r="O640" s="10">
        <v>290145</v>
      </c>
      <c r="P640" s="8" t="s">
        <v>59</v>
      </c>
      <c r="Q640" s="9" t="s">
        <v>59</v>
      </c>
    </row>
    <row r="641" spans="1:17" hidden="1" x14ac:dyDescent="0.3">
      <c r="A641" s="3" t="s">
        <v>2641</v>
      </c>
      <c r="B641" s="3" t="s">
        <v>3</v>
      </c>
      <c r="C641" s="3" t="s">
        <v>52</v>
      </c>
      <c r="D641" s="3" t="s">
        <v>53</v>
      </c>
      <c r="E641" s="5" t="s">
        <v>54</v>
      </c>
      <c r="F641" s="3" t="s">
        <v>718</v>
      </c>
      <c r="G641" s="5" t="s">
        <v>719</v>
      </c>
      <c r="H641" s="3"/>
      <c r="I641" s="12" t="s">
        <v>57</v>
      </c>
      <c r="J641" s="3"/>
      <c r="K641" s="3" t="s">
        <v>58</v>
      </c>
      <c r="L641" s="11">
        <v>42979</v>
      </c>
      <c r="M641" s="3">
        <v>24</v>
      </c>
      <c r="N641" s="3"/>
      <c r="O641" s="10">
        <v>362950</v>
      </c>
      <c r="P641" s="8" t="s">
        <v>59</v>
      </c>
      <c r="Q641" s="9" t="s">
        <v>59</v>
      </c>
    </row>
    <row r="642" spans="1:17" hidden="1" x14ac:dyDescent="0.3">
      <c r="A642" s="3" t="s">
        <v>2642</v>
      </c>
      <c r="B642" s="3" t="s">
        <v>2</v>
      </c>
      <c r="C642" s="3" t="s">
        <v>52</v>
      </c>
      <c r="D642" s="3" t="s">
        <v>720</v>
      </c>
      <c r="E642" s="5" t="s">
        <v>721</v>
      </c>
      <c r="F642" s="3" t="s">
        <v>532</v>
      </c>
      <c r="G642" s="5" t="s">
        <v>533</v>
      </c>
      <c r="H642" s="3"/>
      <c r="I642" s="12" t="s">
        <v>57</v>
      </c>
      <c r="J642" s="3"/>
      <c r="K642" s="3" t="s">
        <v>58</v>
      </c>
      <c r="L642" s="11">
        <v>42826</v>
      </c>
      <c r="M642" s="3">
        <v>24</v>
      </c>
      <c r="N642" s="3"/>
      <c r="O642" s="10">
        <v>124534.8</v>
      </c>
      <c r="P642" s="8" t="s">
        <v>59</v>
      </c>
      <c r="Q642" s="9" t="s">
        <v>59</v>
      </c>
    </row>
    <row r="643" spans="1:17" hidden="1" x14ac:dyDescent="0.3">
      <c r="A643" s="3" t="s">
        <v>2643</v>
      </c>
      <c r="B643" s="3" t="s">
        <v>5</v>
      </c>
      <c r="C643" s="3" t="s">
        <v>52</v>
      </c>
      <c r="D643" s="3" t="s">
        <v>720</v>
      </c>
      <c r="E643" s="5" t="s">
        <v>721</v>
      </c>
      <c r="F643" s="3" t="s">
        <v>532</v>
      </c>
      <c r="G643" s="5" t="s">
        <v>533</v>
      </c>
      <c r="H643" s="3"/>
      <c r="I643" s="12" t="s">
        <v>57</v>
      </c>
      <c r="J643" s="3"/>
      <c r="K643" s="3" t="s">
        <v>58</v>
      </c>
      <c r="L643" s="11">
        <v>42736</v>
      </c>
      <c r="M643" s="3">
        <v>24</v>
      </c>
      <c r="N643" s="3"/>
      <c r="O643" s="10">
        <v>454716</v>
      </c>
      <c r="P643" s="8" t="s">
        <v>59</v>
      </c>
      <c r="Q643" s="9" t="s">
        <v>59</v>
      </c>
    </row>
    <row r="644" spans="1:17" hidden="1" x14ac:dyDescent="0.3">
      <c r="A644" s="3" t="s">
        <v>2644</v>
      </c>
      <c r="B644" s="3" t="s">
        <v>3</v>
      </c>
      <c r="C644" s="3" t="s">
        <v>44</v>
      </c>
      <c r="D644" s="3" t="s">
        <v>722</v>
      </c>
      <c r="E644" s="5" t="s">
        <v>723</v>
      </c>
      <c r="F644" s="3"/>
      <c r="G644" s="5" t="s">
        <v>47</v>
      </c>
      <c r="H644" s="3"/>
      <c r="I644" s="12" t="s">
        <v>48</v>
      </c>
      <c r="J644" s="3"/>
      <c r="K644" s="3" t="s">
        <v>49</v>
      </c>
      <c r="L644" s="11">
        <v>42856</v>
      </c>
      <c r="M644" s="3">
        <v>24</v>
      </c>
      <c r="N644" s="3"/>
      <c r="O644" s="10">
        <v>7144</v>
      </c>
      <c r="P644" s="8" t="s">
        <v>59</v>
      </c>
      <c r="Q644" s="9" t="s">
        <v>59</v>
      </c>
    </row>
    <row r="645" spans="1:17" hidden="1" x14ac:dyDescent="0.3">
      <c r="A645" s="3" t="s">
        <v>2645</v>
      </c>
      <c r="B645" s="3" t="s">
        <v>6</v>
      </c>
      <c r="C645" s="3" t="s">
        <v>52</v>
      </c>
      <c r="D645" s="3" t="s">
        <v>229</v>
      </c>
      <c r="E645" s="5" t="s">
        <v>230</v>
      </c>
      <c r="F645" s="3" t="s">
        <v>724</v>
      </c>
      <c r="G645" s="5" t="s">
        <v>725</v>
      </c>
      <c r="H645" s="3"/>
      <c r="I645" s="12" t="s">
        <v>57</v>
      </c>
      <c r="J645" s="3"/>
      <c r="K645" s="3" t="s">
        <v>58</v>
      </c>
      <c r="L645" s="11">
        <v>42675</v>
      </c>
      <c r="M645" s="3">
        <v>24</v>
      </c>
      <c r="N645" s="3"/>
      <c r="O645" s="10">
        <v>827421.5</v>
      </c>
      <c r="P645" s="8" t="s">
        <v>59</v>
      </c>
      <c r="Q645" s="9" t="s">
        <v>59</v>
      </c>
    </row>
    <row r="646" spans="1:17" hidden="1" x14ac:dyDescent="0.3">
      <c r="A646" s="3" t="s">
        <v>2646</v>
      </c>
      <c r="B646" s="3" t="s">
        <v>7</v>
      </c>
      <c r="C646" s="3" t="s">
        <v>52</v>
      </c>
      <c r="D646" s="3" t="s">
        <v>726</v>
      </c>
      <c r="E646" s="5" t="s">
        <v>727</v>
      </c>
      <c r="F646" s="3" t="s">
        <v>728</v>
      </c>
      <c r="G646" s="5" t="s">
        <v>729</v>
      </c>
      <c r="H646" s="3"/>
      <c r="I646" s="12" t="s">
        <v>48</v>
      </c>
      <c r="J646" s="3"/>
      <c r="K646" s="3" t="s">
        <v>49</v>
      </c>
      <c r="L646" s="11">
        <v>42767</v>
      </c>
      <c r="M646" s="3">
        <v>24</v>
      </c>
      <c r="N646" s="3"/>
      <c r="O646" s="10">
        <v>1195</v>
      </c>
      <c r="P646" s="8" t="s">
        <v>59</v>
      </c>
      <c r="Q646" s="9" t="s">
        <v>59</v>
      </c>
    </row>
    <row r="647" spans="1:17" ht="15" hidden="1" x14ac:dyDescent="0.25">
      <c r="A647" s="3" t="s">
        <v>2647</v>
      </c>
      <c r="B647" s="3" t="s">
        <v>2</v>
      </c>
      <c r="C647" s="3" t="s">
        <v>52</v>
      </c>
      <c r="D647" s="3" t="s">
        <v>53</v>
      </c>
      <c r="E647" s="5" t="s">
        <v>54</v>
      </c>
      <c r="F647" s="3" t="s">
        <v>730</v>
      </c>
      <c r="G647" s="5" t="s">
        <v>731</v>
      </c>
      <c r="H647" s="3"/>
      <c r="I647" s="12" t="s">
        <v>48</v>
      </c>
      <c r="J647" s="3"/>
      <c r="K647" s="3" t="s">
        <v>49</v>
      </c>
      <c r="L647" s="11">
        <v>42767</v>
      </c>
      <c r="M647" s="3">
        <v>48</v>
      </c>
      <c r="N647" s="3"/>
      <c r="O647" s="10">
        <v>6220</v>
      </c>
      <c r="P647" s="8" t="s">
        <v>64</v>
      </c>
      <c r="Q647" s="9" t="s">
        <v>64</v>
      </c>
    </row>
    <row r="648" spans="1:17" ht="15" hidden="1" x14ac:dyDescent="0.25">
      <c r="A648" s="3" t="s">
        <v>1812</v>
      </c>
      <c r="B648" s="3" t="s">
        <v>3</v>
      </c>
      <c r="C648" s="3" t="s">
        <v>52</v>
      </c>
      <c r="D648" s="3" t="s">
        <v>116</v>
      </c>
      <c r="E648" s="5" t="s">
        <v>117</v>
      </c>
      <c r="F648" s="3" t="s">
        <v>370</v>
      </c>
      <c r="G648" s="5" t="s">
        <v>371</v>
      </c>
      <c r="H648" s="3"/>
      <c r="I648" s="12" t="s">
        <v>48</v>
      </c>
      <c r="J648" s="3"/>
      <c r="K648" s="3" t="s">
        <v>49</v>
      </c>
      <c r="L648" s="11" t="s">
        <v>50</v>
      </c>
      <c r="M648" s="3">
        <v>36</v>
      </c>
      <c r="N648" s="3"/>
      <c r="O648" s="10">
        <v>83000</v>
      </c>
      <c r="P648" s="8" t="s">
        <v>75</v>
      </c>
      <c r="Q648" s="9" t="s">
        <v>75</v>
      </c>
    </row>
    <row r="649" spans="1:17" ht="15" hidden="1" x14ac:dyDescent="0.25">
      <c r="A649" s="3" t="s">
        <v>2648</v>
      </c>
      <c r="B649" s="3" t="s">
        <v>2</v>
      </c>
      <c r="C649" s="3" t="s">
        <v>78</v>
      </c>
      <c r="D649" s="3" t="s">
        <v>732</v>
      </c>
      <c r="E649" s="5" t="s">
        <v>733</v>
      </c>
      <c r="F649" s="3"/>
      <c r="G649" s="5" t="s">
        <v>47</v>
      </c>
      <c r="H649" s="3"/>
      <c r="I649" s="12" t="s">
        <v>57</v>
      </c>
      <c r="J649" s="3"/>
      <c r="K649" s="3" t="s">
        <v>58</v>
      </c>
      <c r="L649" s="11" t="s">
        <v>50</v>
      </c>
      <c r="M649" s="3">
        <v>12</v>
      </c>
      <c r="N649" s="3"/>
      <c r="O649" s="10">
        <v>70000</v>
      </c>
      <c r="P649" s="8" t="s">
        <v>113</v>
      </c>
      <c r="Q649" s="9" t="s">
        <v>113</v>
      </c>
    </row>
    <row r="650" spans="1:17" ht="15" hidden="1" x14ac:dyDescent="0.25">
      <c r="A650" s="3" t="s">
        <v>1813</v>
      </c>
      <c r="B650" s="3" t="s">
        <v>3</v>
      </c>
      <c r="C650" s="3" t="s">
        <v>78</v>
      </c>
      <c r="D650" s="3" t="s">
        <v>734</v>
      </c>
      <c r="E650" s="5" t="s">
        <v>735</v>
      </c>
      <c r="F650" s="3"/>
      <c r="G650" s="5" t="s">
        <v>47</v>
      </c>
      <c r="H650" s="3"/>
      <c r="I650" s="12" t="s">
        <v>57</v>
      </c>
      <c r="J650" s="3"/>
      <c r="K650" s="3" t="s">
        <v>58</v>
      </c>
      <c r="L650" s="11">
        <v>42887</v>
      </c>
      <c r="M650" s="3">
        <v>12</v>
      </c>
      <c r="N650" s="3"/>
      <c r="O650" s="10">
        <v>3400000</v>
      </c>
      <c r="P650" s="8" t="s">
        <v>75</v>
      </c>
      <c r="Q650" s="9" t="s">
        <v>75</v>
      </c>
    </row>
    <row r="651" spans="1:17" hidden="1" x14ac:dyDescent="0.3">
      <c r="A651" s="3" t="s">
        <v>2649</v>
      </c>
      <c r="B651" s="3" t="s">
        <v>6</v>
      </c>
      <c r="C651" s="3" t="s">
        <v>52</v>
      </c>
      <c r="D651" s="3" t="s">
        <v>618</v>
      </c>
      <c r="E651" s="5" t="s">
        <v>619</v>
      </c>
      <c r="F651" s="3" t="s">
        <v>538</v>
      </c>
      <c r="G651" s="5" t="s">
        <v>539</v>
      </c>
      <c r="H651" s="3"/>
      <c r="I651" s="12" t="s">
        <v>57</v>
      </c>
      <c r="J651" s="3"/>
      <c r="K651" s="3" t="s">
        <v>58</v>
      </c>
      <c r="L651" s="11">
        <v>42583</v>
      </c>
      <c r="M651" s="3">
        <v>36</v>
      </c>
      <c r="N651" s="3"/>
      <c r="O651" s="10">
        <v>100900</v>
      </c>
      <c r="P651" s="8" t="s">
        <v>59</v>
      </c>
      <c r="Q651" s="9" t="s">
        <v>59</v>
      </c>
    </row>
    <row r="652" spans="1:17" hidden="1" x14ac:dyDescent="0.3">
      <c r="A652" s="3" t="s">
        <v>2650</v>
      </c>
      <c r="B652" s="3" t="s">
        <v>6</v>
      </c>
      <c r="C652" s="3" t="s">
        <v>52</v>
      </c>
      <c r="D652" s="3" t="s">
        <v>736</v>
      </c>
      <c r="E652" s="5" t="s">
        <v>737</v>
      </c>
      <c r="F652" s="3" t="s">
        <v>257</v>
      </c>
      <c r="G652" s="5" t="s">
        <v>258</v>
      </c>
      <c r="H652" s="3"/>
      <c r="I652" s="12" t="s">
        <v>48</v>
      </c>
      <c r="J652" s="3"/>
      <c r="K652" s="3" t="s">
        <v>49</v>
      </c>
      <c r="L652" s="11">
        <v>42644</v>
      </c>
      <c r="M652" s="3">
        <v>12</v>
      </c>
      <c r="N652" s="3"/>
      <c r="O652" s="10">
        <v>3600</v>
      </c>
      <c r="P652" s="8" t="s">
        <v>59</v>
      </c>
      <c r="Q652" s="7" t="s">
        <v>59</v>
      </c>
    </row>
    <row r="653" spans="1:17" hidden="1" x14ac:dyDescent="0.3">
      <c r="A653" s="3" t="s">
        <v>2651</v>
      </c>
      <c r="B653" s="3" t="s">
        <v>18</v>
      </c>
      <c r="C653" s="3" t="s">
        <v>52</v>
      </c>
      <c r="D653" s="3" t="s">
        <v>443</v>
      </c>
      <c r="E653" s="5" t="s">
        <v>444</v>
      </c>
      <c r="F653" s="3" t="s">
        <v>257</v>
      </c>
      <c r="G653" s="5" t="s">
        <v>258</v>
      </c>
      <c r="H653" s="3"/>
      <c r="I653" s="12" t="s">
        <v>57</v>
      </c>
      <c r="J653" s="3"/>
      <c r="K653" s="3" t="s">
        <v>58</v>
      </c>
      <c r="L653" s="11">
        <v>43435</v>
      </c>
      <c r="M653" s="3">
        <v>60</v>
      </c>
      <c r="N653" s="3"/>
      <c r="O653" s="10">
        <v>196602.53</v>
      </c>
      <c r="P653" s="8" t="s">
        <v>59</v>
      </c>
      <c r="Q653" s="9" t="s">
        <v>59</v>
      </c>
    </row>
    <row r="654" spans="1:17" ht="15" hidden="1" x14ac:dyDescent="0.25">
      <c r="A654" s="3" t="s">
        <v>2652</v>
      </c>
      <c r="B654" s="3" t="s">
        <v>5</v>
      </c>
      <c r="C654" s="3" t="s">
        <v>52</v>
      </c>
      <c r="D654" s="3" t="s">
        <v>234</v>
      </c>
      <c r="E654" s="5" t="s">
        <v>235</v>
      </c>
      <c r="F654" s="3" t="s">
        <v>319</v>
      </c>
      <c r="G654" s="5" t="s">
        <v>320</v>
      </c>
      <c r="H654" s="3"/>
      <c r="I654" s="12" t="s">
        <v>57</v>
      </c>
      <c r="J654" s="3"/>
      <c r="K654" s="3" t="s">
        <v>58</v>
      </c>
      <c r="L654" s="11" t="s">
        <v>50</v>
      </c>
      <c r="M654" s="3">
        <v>24</v>
      </c>
      <c r="N654" s="3"/>
      <c r="O654" s="10">
        <v>80000</v>
      </c>
      <c r="P654" s="8" t="s">
        <v>113</v>
      </c>
      <c r="Q654" s="9" t="s">
        <v>113</v>
      </c>
    </row>
    <row r="655" spans="1:17" ht="15" hidden="1" x14ac:dyDescent="0.25">
      <c r="A655" s="3" t="s">
        <v>2653</v>
      </c>
      <c r="B655" s="3" t="s">
        <v>210</v>
      </c>
      <c r="C655" s="3" t="s">
        <v>52</v>
      </c>
      <c r="D655" s="3" t="s">
        <v>238</v>
      </c>
      <c r="E655" s="5" t="s">
        <v>239</v>
      </c>
      <c r="F655" s="3" t="s">
        <v>127</v>
      </c>
      <c r="G655" s="5" t="s">
        <v>233</v>
      </c>
      <c r="H655" s="3"/>
      <c r="I655" s="12" t="s">
        <v>48</v>
      </c>
      <c r="J655" s="3"/>
      <c r="K655" s="3" t="s">
        <v>49</v>
      </c>
      <c r="L655" s="11" t="s">
        <v>50</v>
      </c>
      <c r="M655" s="3">
        <v>36</v>
      </c>
      <c r="N655" s="3"/>
      <c r="O655" s="10">
        <v>80782.39</v>
      </c>
      <c r="P655" s="8" t="s">
        <v>75</v>
      </c>
      <c r="Q655" s="9" t="s">
        <v>51</v>
      </c>
    </row>
    <row r="656" spans="1:17" ht="15" hidden="1" x14ac:dyDescent="0.25">
      <c r="A656" s="3" t="s">
        <v>2654</v>
      </c>
      <c r="B656" s="3" t="s">
        <v>210</v>
      </c>
      <c r="C656" s="3" t="s">
        <v>52</v>
      </c>
      <c r="D656" s="3" t="s">
        <v>238</v>
      </c>
      <c r="E656" s="5" t="s">
        <v>239</v>
      </c>
      <c r="F656" s="3" t="s">
        <v>127</v>
      </c>
      <c r="G656" s="5" t="s">
        <v>233</v>
      </c>
      <c r="H656" s="3"/>
      <c r="I656" s="12" t="s">
        <v>48</v>
      </c>
      <c r="J656" s="3"/>
      <c r="K656" s="3" t="s">
        <v>49</v>
      </c>
      <c r="L656" s="11" t="s">
        <v>50</v>
      </c>
      <c r="M656" s="3">
        <v>36</v>
      </c>
      <c r="N656" s="3"/>
      <c r="O656" s="10">
        <v>15000</v>
      </c>
      <c r="P656" s="8" t="s">
        <v>75</v>
      </c>
      <c r="Q656" s="9" t="s">
        <v>64</v>
      </c>
    </row>
    <row r="657" spans="1:17" ht="15" hidden="1" x14ac:dyDescent="0.25">
      <c r="A657" s="3" t="s">
        <v>2655</v>
      </c>
      <c r="B657" s="3" t="s">
        <v>210</v>
      </c>
      <c r="C657" s="3" t="s">
        <v>52</v>
      </c>
      <c r="D657" s="3" t="s">
        <v>238</v>
      </c>
      <c r="E657" s="5" t="s">
        <v>239</v>
      </c>
      <c r="F657" s="3" t="s">
        <v>127</v>
      </c>
      <c r="G657" s="5" t="s">
        <v>233</v>
      </c>
      <c r="H657" s="3"/>
      <c r="I657" s="12" t="s">
        <v>48</v>
      </c>
      <c r="J657" s="3"/>
      <c r="K657" s="3" t="s">
        <v>49</v>
      </c>
      <c r="L657" s="11" t="s">
        <v>50</v>
      </c>
      <c r="M657" s="3">
        <v>36</v>
      </c>
      <c r="N657" s="3"/>
      <c r="O657" s="10">
        <v>104000</v>
      </c>
      <c r="P657" s="8" t="s">
        <v>75</v>
      </c>
      <c r="Q657" s="9" t="s">
        <v>246</v>
      </c>
    </row>
    <row r="658" spans="1:17" ht="15" hidden="1" x14ac:dyDescent="0.25">
      <c r="A658" s="3" t="s">
        <v>2656</v>
      </c>
      <c r="B658" s="3" t="s">
        <v>210</v>
      </c>
      <c r="C658" s="3" t="s">
        <v>52</v>
      </c>
      <c r="D658" s="3" t="s">
        <v>238</v>
      </c>
      <c r="E658" s="5" t="s">
        <v>239</v>
      </c>
      <c r="F658" s="3" t="s">
        <v>127</v>
      </c>
      <c r="G658" s="5" t="s">
        <v>233</v>
      </c>
      <c r="H658" s="3"/>
      <c r="I658" s="12" t="s">
        <v>48</v>
      </c>
      <c r="J658" s="3"/>
      <c r="K658" s="3" t="s">
        <v>49</v>
      </c>
      <c r="L658" s="11" t="s">
        <v>50</v>
      </c>
      <c r="M658" s="3">
        <v>36</v>
      </c>
      <c r="N658" s="3"/>
      <c r="O658" s="10">
        <v>15000</v>
      </c>
      <c r="P658" s="8" t="s">
        <v>75</v>
      </c>
      <c r="Q658" s="9" t="s">
        <v>213</v>
      </c>
    </row>
    <row r="659" spans="1:17" ht="15" hidden="1" x14ac:dyDescent="0.25">
      <c r="A659" s="3" t="s">
        <v>2657</v>
      </c>
      <c r="B659" s="3" t="s">
        <v>210</v>
      </c>
      <c r="C659" s="3" t="s">
        <v>52</v>
      </c>
      <c r="D659" s="3" t="s">
        <v>238</v>
      </c>
      <c r="E659" s="5" t="s">
        <v>239</v>
      </c>
      <c r="F659" s="3" t="s">
        <v>127</v>
      </c>
      <c r="G659" s="5" t="s">
        <v>233</v>
      </c>
      <c r="H659" s="3"/>
      <c r="I659" s="12" t="s">
        <v>48</v>
      </c>
      <c r="J659" s="3"/>
      <c r="K659" s="3" t="s">
        <v>49</v>
      </c>
      <c r="L659" s="11" t="s">
        <v>50</v>
      </c>
      <c r="M659" s="3">
        <v>36</v>
      </c>
      <c r="N659" s="3"/>
      <c r="O659" s="10">
        <v>50000</v>
      </c>
      <c r="P659" s="8" t="s">
        <v>75</v>
      </c>
      <c r="Q659" s="9" t="s">
        <v>103</v>
      </c>
    </row>
    <row r="660" spans="1:17" ht="15" hidden="1" x14ac:dyDescent="0.25">
      <c r="A660" s="3" t="s">
        <v>1814</v>
      </c>
      <c r="B660" s="3" t="s">
        <v>210</v>
      </c>
      <c r="C660" s="3" t="s">
        <v>52</v>
      </c>
      <c r="D660" s="3" t="s">
        <v>238</v>
      </c>
      <c r="E660" s="5" t="s">
        <v>239</v>
      </c>
      <c r="F660" s="3" t="s">
        <v>127</v>
      </c>
      <c r="G660" s="5" t="s">
        <v>233</v>
      </c>
      <c r="H660" s="3"/>
      <c r="I660" s="12" t="s">
        <v>48</v>
      </c>
      <c r="J660" s="3"/>
      <c r="K660" s="3" t="s">
        <v>49</v>
      </c>
      <c r="L660" s="11" t="s">
        <v>50</v>
      </c>
      <c r="M660" s="3">
        <v>36</v>
      </c>
      <c r="N660" s="3"/>
      <c r="O660" s="10">
        <v>69000</v>
      </c>
      <c r="P660" s="8" t="s">
        <v>75</v>
      </c>
      <c r="Q660" s="9" t="s">
        <v>75</v>
      </c>
    </row>
    <row r="661" spans="1:17" ht="15" hidden="1" x14ac:dyDescent="0.25">
      <c r="A661" s="3" t="s">
        <v>1815</v>
      </c>
      <c r="B661" s="3" t="s">
        <v>210</v>
      </c>
      <c r="C661" s="3" t="s">
        <v>52</v>
      </c>
      <c r="D661" s="3" t="s">
        <v>238</v>
      </c>
      <c r="E661" s="5" t="s">
        <v>239</v>
      </c>
      <c r="F661" s="3" t="s">
        <v>127</v>
      </c>
      <c r="G661" s="5" t="s">
        <v>233</v>
      </c>
      <c r="H661" s="3"/>
      <c r="I661" s="12" t="s">
        <v>48</v>
      </c>
      <c r="J661" s="3"/>
      <c r="K661" s="3" t="s">
        <v>49</v>
      </c>
      <c r="L661" s="11" t="s">
        <v>50</v>
      </c>
      <c r="M661" s="3">
        <v>36</v>
      </c>
      <c r="N661" s="3"/>
      <c r="O661" s="10">
        <v>15000</v>
      </c>
      <c r="P661" s="8" t="s">
        <v>75</v>
      </c>
      <c r="Q661" s="9" t="s">
        <v>84</v>
      </c>
    </row>
    <row r="662" spans="1:17" ht="15" hidden="1" x14ac:dyDescent="0.25">
      <c r="A662" s="3" t="s">
        <v>2658</v>
      </c>
      <c r="B662" s="3" t="s">
        <v>584</v>
      </c>
      <c r="C662" s="3" t="s">
        <v>44</v>
      </c>
      <c r="D662" s="3" t="s">
        <v>738</v>
      </c>
      <c r="E662" s="5" t="s">
        <v>739</v>
      </c>
      <c r="F662" s="3"/>
      <c r="G662" s="5" t="s">
        <v>47</v>
      </c>
      <c r="H662" s="3"/>
      <c r="I662" s="12" t="s">
        <v>48</v>
      </c>
      <c r="J662" s="3"/>
      <c r="K662" s="3" t="s">
        <v>49</v>
      </c>
      <c r="L662" s="11" t="s">
        <v>50</v>
      </c>
      <c r="M662" s="3">
        <v>36</v>
      </c>
      <c r="N662" s="3"/>
      <c r="O662" s="10">
        <v>28000</v>
      </c>
      <c r="P662" s="8" t="s">
        <v>64</v>
      </c>
      <c r="Q662" s="9" t="s">
        <v>64</v>
      </c>
    </row>
    <row r="663" spans="1:17" hidden="1" x14ac:dyDescent="0.3">
      <c r="A663" s="3" t="s">
        <v>2659</v>
      </c>
      <c r="B663" s="3" t="s">
        <v>584</v>
      </c>
      <c r="C663" s="3" t="s">
        <v>44</v>
      </c>
      <c r="D663" s="3" t="s">
        <v>738</v>
      </c>
      <c r="E663" s="5" t="s">
        <v>739</v>
      </c>
      <c r="F663" s="3"/>
      <c r="G663" s="5" t="s">
        <v>47</v>
      </c>
      <c r="H663" s="3"/>
      <c r="I663" s="12" t="s">
        <v>48</v>
      </c>
      <c r="J663" s="3"/>
      <c r="K663" s="3" t="s">
        <v>49</v>
      </c>
      <c r="L663" s="11" t="s">
        <v>50</v>
      </c>
      <c r="M663" s="3">
        <v>36</v>
      </c>
      <c r="N663" s="3"/>
      <c r="O663" s="10">
        <v>48000</v>
      </c>
      <c r="P663" s="8" t="s">
        <v>64</v>
      </c>
      <c r="Q663" s="9" t="s">
        <v>59</v>
      </c>
    </row>
    <row r="664" spans="1:17" ht="15" hidden="1" x14ac:dyDescent="0.25">
      <c r="A664" s="3" t="s">
        <v>2660</v>
      </c>
      <c r="B664" s="3" t="s">
        <v>584</v>
      </c>
      <c r="C664" s="3" t="s">
        <v>44</v>
      </c>
      <c r="D664" s="3" t="s">
        <v>738</v>
      </c>
      <c r="E664" s="5" t="s">
        <v>739</v>
      </c>
      <c r="F664" s="3"/>
      <c r="G664" s="5" t="s">
        <v>47</v>
      </c>
      <c r="H664" s="3"/>
      <c r="I664" s="12" t="s">
        <v>48</v>
      </c>
      <c r="J664" s="3"/>
      <c r="K664" s="3" t="s">
        <v>49</v>
      </c>
      <c r="L664" s="11" t="s">
        <v>50</v>
      </c>
      <c r="M664" s="3">
        <v>36</v>
      </c>
      <c r="N664" s="3"/>
      <c r="O664" s="10">
        <v>50000</v>
      </c>
      <c r="P664" s="8" t="s">
        <v>64</v>
      </c>
      <c r="Q664" s="9" t="s">
        <v>103</v>
      </c>
    </row>
    <row r="665" spans="1:17" ht="15" hidden="1" x14ac:dyDescent="0.25">
      <c r="A665" s="3" t="s">
        <v>2661</v>
      </c>
      <c r="B665" s="3" t="s">
        <v>3</v>
      </c>
      <c r="C665" s="3" t="s">
        <v>52</v>
      </c>
      <c r="D665" s="3" t="s">
        <v>53</v>
      </c>
      <c r="E665" s="5" t="s">
        <v>54</v>
      </c>
      <c r="F665" s="3" t="s">
        <v>740</v>
      </c>
      <c r="G665" s="5" t="s">
        <v>741</v>
      </c>
      <c r="H665" s="3"/>
      <c r="I665" s="12" t="s">
        <v>48</v>
      </c>
      <c r="J665" s="3"/>
      <c r="K665" s="3" t="s">
        <v>49</v>
      </c>
      <c r="L665" s="11">
        <v>42856</v>
      </c>
      <c r="M665" s="3">
        <v>36</v>
      </c>
      <c r="N665" s="3"/>
      <c r="O665" s="10">
        <v>26000</v>
      </c>
      <c r="P665" s="8" t="s">
        <v>108</v>
      </c>
      <c r="Q665" s="9" t="s">
        <v>108</v>
      </c>
    </row>
    <row r="666" spans="1:17" ht="15" hidden="1" x14ac:dyDescent="0.25">
      <c r="A666" s="3" t="s">
        <v>2662</v>
      </c>
      <c r="B666" s="3" t="s">
        <v>17</v>
      </c>
      <c r="C666" s="3" t="s">
        <v>52</v>
      </c>
      <c r="D666" s="3" t="s">
        <v>259</v>
      </c>
      <c r="E666" s="5" t="s">
        <v>260</v>
      </c>
      <c r="F666" s="3" t="s">
        <v>742</v>
      </c>
      <c r="G666" s="5" t="s">
        <v>743</v>
      </c>
      <c r="H666" s="3"/>
      <c r="I666" s="12" t="s">
        <v>57</v>
      </c>
      <c r="J666" s="3"/>
      <c r="K666" s="3" t="s">
        <v>58</v>
      </c>
      <c r="L666" s="11">
        <v>43132</v>
      </c>
      <c r="M666" s="3">
        <v>24</v>
      </c>
      <c r="N666" s="3"/>
      <c r="O666" s="10">
        <v>11000</v>
      </c>
      <c r="P666" s="8" t="s">
        <v>113</v>
      </c>
      <c r="Q666" s="9" t="s">
        <v>113</v>
      </c>
    </row>
    <row r="667" spans="1:17" ht="15" hidden="1" x14ac:dyDescent="0.25">
      <c r="A667" s="3" t="s">
        <v>1816</v>
      </c>
      <c r="B667" s="3" t="s">
        <v>3</v>
      </c>
      <c r="C667" s="3" t="s">
        <v>52</v>
      </c>
      <c r="D667" s="3" t="s">
        <v>53</v>
      </c>
      <c r="E667" s="5" t="s">
        <v>54</v>
      </c>
      <c r="F667" s="3" t="s">
        <v>305</v>
      </c>
      <c r="G667" s="5" t="s">
        <v>306</v>
      </c>
      <c r="H667" s="3"/>
      <c r="I667" s="12" t="s">
        <v>57</v>
      </c>
      <c r="J667" s="3"/>
      <c r="K667" s="3" t="s">
        <v>58</v>
      </c>
      <c r="L667" s="11">
        <v>42948</v>
      </c>
      <c r="M667" s="3">
        <v>24</v>
      </c>
      <c r="N667" s="3"/>
      <c r="O667" s="10">
        <v>130000</v>
      </c>
      <c r="P667" s="8" t="s">
        <v>84</v>
      </c>
      <c r="Q667" s="9" t="s">
        <v>84</v>
      </c>
    </row>
    <row r="668" spans="1:17" ht="15" hidden="1" x14ac:dyDescent="0.25">
      <c r="A668" s="3" t="s">
        <v>2663</v>
      </c>
      <c r="B668" s="3" t="s">
        <v>5</v>
      </c>
      <c r="C668" s="3" t="s">
        <v>52</v>
      </c>
      <c r="D668" s="3" t="s">
        <v>307</v>
      </c>
      <c r="E668" s="5" t="s">
        <v>308</v>
      </c>
      <c r="F668" s="3" t="s">
        <v>305</v>
      </c>
      <c r="G668" s="5" t="s">
        <v>306</v>
      </c>
      <c r="H668" s="3"/>
      <c r="I668" s="12" t="s">
        <v>57</v>
      </c>
      <c r="J668" s="3"/>
      <c r="K668" s="3" t="s">
        <v>58</v>
      </c>
      <c r="L668" s="11">
        <v>42705</v>
      </c>
      <c r="M668" s="3">
        <v>24</v>
      </c>
      <c r="N668" s="3"/>
      <c r="O668" s="10">
        <v>130000</v>
      </c>
      <c r="P668" s="8" t="s">
        <v>113</v>
      </c>
      <c r="Q668" s="9" t="s">
        <v>113</v>
      </c>
    </row>
    <row r="669" spans="1:17" ht="15" hidden="1" x14ac:dyDescent="0.25">
      <c r="A669" s="3" t="s">
        <v>2664</v>
      </c>
      <c r="B669" s="3" t="s">
        <v>4</v>
      </c>
      <c r="C669" s="3" t="s">
        <v>78</v>
      </c>
      <c r="D669" s="3" t="s">
        <v>328</v>
      </c>
      <c r="E669" s="5" t="s">
        <v>329</v>
      </c>
      <c r="F669" s="3"/>
      <c r="G669" s="5" t="s">
        <v>47</v>
      </c>
      <c r="H669" s="3"/>
      <c r="I669" s="12" t="s">
        <v>57</v>
      </c>
      <c r="J669" s="3"/>
      <c r="K669" s="3" t="s">
        <v>100</v>
      </c>
      <c r="L669" s="11">
        <v>43252</v>
      </c>
      <c r="M669" s="3">
        <v>24</v>
      </c>
      <c r="N669" s="3"/>
      <c r="O669" s="10">
        <v>500000</v>
      </c>
      <c r="P669" s="8" t="s">
        <v>113</v>
      </c>
      <c r="Q669" s="9" t="s">
        <v>113</v>
      </c>
    </row>
    <row r="670" spans="1:17" ht="15" hidden="1" x14ac:dyDescent="0.25">
      <c r="A670" s="3" t="s">
        <v>2665</v>
      </c>
      <c r="B670" s="3" t="s">
        <v>2</v>
      </c>
      <c r="C670" s="3" t="s">
        <v>78</v>
      </c>
      <c r="D670" s="3" t="s">
        <v>330</v>
      </c>
      <c r="E670" s="5" t="s">
        <v>331</v>
      </c>
      <c r="F670" s="3"/>
      <c r="G670" s="5" t="s">
        <v>47</v>
      </c>
      <c r="H670" s="3"/>
      <c r="I670" s="12" t="s">
        <v>57</v>
      </c>
      <c r="J670" s="3"/>
      <c r="K670" s="3" t="s">
        <v>100</v>
      </c>
      <c r="L670" s="11">
        <v>42767</v>
      </c>
      <c r="M670" s="3">
        <v>12</v>
      </c>
      <c r="N670" s="3"/>
      <c r="O670" s="10">
        <v>27000</v>
      </c>
      <c r="P670" s="8" t="s">
        <v>113</v>
      </c>
      <c r="Q670" s="9" t="s">
        <v>113</v>
      </c>
    </row>
    <row r="671" spans="1:17" ht="15" hidden="1" x14ac:dyDescent="0.25">
      <c r="A671" s="3" t="s">
        <v>2666</v>
      </c>
      <c r="B671" s="3" t="s">
        <v>2</v>
      </c>
      <c r="C671" s="3" t="s">
        <v>52</v>
      </c>
      <c r="D671" s="3" t="s">
        <v>53</v>
      </c>
      <c r="E671" s="5" t="s">
        <v>54</v>
      </c>
      <c r="F671" s="3" t="s">
        <v>744</v>
      </c>
      <c r="G671" s="5" t="s">
        <v>745</v>
      </c>
      <c r="H671" s="3"/>
      <c r="I671" s="12" t="s">
        <v>57</v>
      </c>
      <c r="J671" s="3"/>
      <c r="K671" s="3" t="s">
        <v>58</v>
      </c>
      <c r="L671" s="11">
        <v>42705</v>
      </c>
      <c r="M671" s="3">
        <v>36</v>
      </c>
      <c r="N671" s="3"/>
      <c r="O671" s="10">
        <v>20000</v>
      </c>
      <c r="P671" s="8" t="s">
        <v>81</v>
      </c>
      <c r="Q671" s="9" t="s">
        <v>81</v>
      </c>
    </row>
    <row r="672" spans="1:17" ht="15" hidden="1" x14ac:dyDescent="0.25">
      <c r="A672" s="3" t="s">
        <v>2667</v>
      </c>
      <c r="B672" s="3" t="s">
        <v>24</v>
      </c>
      <c r="C672" s="3" t="s">
        <v>52</v>
      </c>
      <c r="D672" s="3" t="s">
        <v>53</v>
      </c>
      <c r="E672" s="5" t="s">
        <v>54</v>
      </c>
      <c r="F672" s="3" t="s">
        <v>746</v>
      </c>
      <c r="G672" s="5" t="s">
        <v>747</v>
      </c>
      <c r="H672" s="3"/>
      <c r="I672" s="12" t="s">
        <v>48</v>
      </c>
      <c r="J672" s="3"/>
      <c r="K672" s="3" t="s">
        <v>49</v>
      </c>
      <c r="L672" s="11">
        <v>42644</v>
      </c>
      <c r="M672" s="3">
        <v>36</v>
      </c>
      <c r="N672" s="3"/>
      <c r="O672" s="10">
        <v>27000</v>
      </c>
      <c r="P672" s="8" t="s">
        <v>103</v>
      </c>
      <c r="Q672" s="9" t="s">
        <v>51</v>
      </c>
    </row>
    <row r="673" spans="1:17" ht="15" hidden="1" x14ac:dyDescent="0.25">
      <c r="A673" s="3" t="s">
        <v>2668</v>
      </c>
      <c r="B673" s="3" t="s">
        <v>24</v>
      </c>
      <c r="C673" s="3" t="s">
        <v>52</v>
      </c>
      <c r="D673" s="3" t="s">
        <v>53</v>
      </c>
      <c r="E673" s="5" t="s">
        <v>54</v>
      </c>
      <c r="F673" s="3" t="s">
        <v>746</v>
      </c>
      <c r="G673" s="5" t="s">
        <v>747</v>
      </c>
      <c r="H673" s="3"/>
      <c r="I673" s="12" t="s">
        <v>48</v>
      </c>
      <c r="J673" s="3"/>
      <c r="K673" s="3" t="s">
        <v>49</v>
      </c>
      <c r="L673" s="11">
        <v>42644</v>
      </c>
      <c r="M673" s="3">
        <v>36</v>
      </c>
      <c r="N673" s="3"/>
      <c r="O673" s="10">
        <v>75000</v>
      </c>
      <c r="P673" s="8" t="s">
        <v>103</v>
      </c>
      <c r="Q673" s="9" t="s">
        <v>64</v>
      </c>
    </row>
    <row r="674" spans="1:17" ht="15" hidden="1" x14ac:dyDescent="0.25">
      <c r="A674" s="3" t="s">
        <v>2669</v>
      </c>
      <c r="B674" s="3" t="s">
        <v>24</v>
      </c>
      <c r="C674" s="3" t="s">
        <v>52</v>
      </c>
      <c r="D674" s="3" t="s">
        <v>53</v>
      </c>
      <c r="E674" s="5" t="s">
        <v>54</v>
      </c>
      <c r="F674" s="3" t="s">
        <v>746</v>
      </c>
      <c r="G674" s="5" t="s">
        <v>747</v>
      </c>
      <c r="H674" s="3"/>
      <c r="I674" s="12" t="s">
        <v>48</v>
      </c>
      <c r="J674" s="3"/>
      <c r="K674" s="3" t="s">
        <v>49</v>
      </c>
      <c r="L674" s="11">
        <v>42644</v>
      </c>
      <c r="M674" s="3">
        <v>36</v>
      </c>
      <c r="N674" s="3"/>
      <c r="O674" s="10">
        <v>23240</v>
      </c>
      <c r="P674" s="8" t="s">
        <v>103</v>
      </c>
      <c r="Q674" s="9" t="s">
        <v>246</v>
      </c>
    </row>
    <row r="675" spans="1:17" ht="15" hidden="1" x14ac:dyDescent="0.25">
      <c r="A675" s="3" t="s">
        <v>2670</v>
      </c>
      <c r="B675" s="3" t="s">
        <v>24</v>
      </c>
      <c r="C675" s="3" t="s">
        <v>52</v>
      </c>
      <c r="D675" s="3" t="s">
        <v>53</v>
      </c>
      <c r="E675" s="5" t="s">
        <v>54</v>
      </c>
      <c r="F675" s="3" t="s">
        <v>746</v>
      </c>
      <c r="G675" s="5" t="s">
        <v>747</v>
      </c>
      <c r="H675" s="3"/>
      <c r="I675" s="12" t="s">
        <v>48</v>
      </c>
      <c r="J675" s="3"/>
      <c r="K675" s="3" t="s">
        <v>49</v>
      </c>
      <c r="L675" s="11">
        <v>42644</v>
      </c>
      <c r="M675" s="3">
        <v>36</v>
      </c>
      <c r="N675" s="3"/>
      <c r="O675" s="10">
        <v>27000</v>
      </c>
      <c r="P675" s="8" t="s">
        <v>103</v>
      </c>
      <c r="Q675" s="9" t="s">
        <v>103</v>
      </c>
    </row>
    <row r="676" spans="1:17" ht="15" hidden="1" x14ac:dyDescent="0.25">
      <c r="A676" s="3" t="s">
        <v>2671</v>
      </c>
      <c r="B676" s="3" t="s">
        <v>24</v>
      </c>
      <c r="C676" s="3" t="s">
        <v>52</v>
      </c>
      <c r="D676" s="3" t="s">
        <v>53</v>
      </c>
      <c r="E676" s="5" t="s">
        <v>54</v>
      </c>
      <c r="F676" s="3" t="s">
        <v>746</v>
      </c>
      <c r="G676" s="5" t="s">
        <v>747</v>
      </c>
      <c r="H676" s="3"/>
      <c r="I676" s="12" t="s">
        <v>48</v>
      </c>
      <c r="J676" s="3"/>
      <c r="K676" s="3" t="s">
        <v>49</v>
      </c>
      <c r="L676" s="11">
        <v>42644</v>
      </c>
      <c r="M676" s="3">
        <v>36</v>
      </c>
      <c r="N676" s="3"/>
      <c r="O676" s="10">
        <v>11000</v>
      </c>
      <c r="P676" s="8" t="s">
        <v>103</v>
      </c>
      <c r="Q676" s="9" t="s">
        <v>113</v>
      </c>
    </row>
    <row r="677" spans="1:17" ht="15" hidden="1" x14ac:dyDescent="0.25">
      <c r="A677" s="3" t="s">
        <v>2672</v>
      </c>
      <c r="B677" s="3" t="s">
        <v>24</v>
      </c>
      <c r="C677" s="3" t="s">
        <v>52</v>
      </c>
      <c r="D677" s="3" t="s">
        <v>53</v>
      </c>
      <c r="E677" s="5" t="s">
        <v>54</v>
      </c>
      <c r="F677" s="3" t="s">
        <v>746</v>
      </c>
      <c r="G677" s="5" t="s">
        <v>747</v>
      </c>
      <c r="H677" s="3"/>
      <c r="I677" s="12" t="s">
        <v>48</v>
      </c>
      <c r="J677" s="3"/>
      <c r="K677" s="3" t="s">
        <v>49</v>
      </c>
      <c r="L677" s="11">
        <v>42644</v>
      </c>
      <c r="M677" s="3">
        <v>36</v>
      </c>
      <c r="N677" s="3"/>
      <c r="O677" s="10">
        <v>12000</v>
      </c>
      <c r="P677" s="8" t="s">
        <v>103</v>
      </c>
      <c r="Q677" s="7" t="s">
        <v>81</v>
      </c>
    </row>
    <row r="678" spans="1:17" ht="15" hidden="1" x14ac:dyDescent="0.25">
      <c r="A678" s="3" t="s">
        <v>2673</v>
      </c>
      <c r="B678" s="3" t="s">
        <v>24</v>
      </c>
      <c r="C678" s="3" t="s">
        <v>52</v>
      </c>
      <c r="D678" s="3" t="s">
        <v>53</v>
      </c>
      <c r="E678" s="5" t="s">
        <v>54</v>
      </c>
      <c r="F678" s="3" t="s">
        <v>746</v>
      </c>
      <c r="G678" s="5" t="s">
        <v>747</v>
      </c>
      <c r="H678" s="3"/>
      <c r="I678" s="12" t="s">
        <v>48</v>
      </c>
      <c r="J678" s="3"/>
      <c r="K678" s="3" t="s">
        <v>49</v>
      </c>
      <c r="L678" s="11">
        <v>42644</v>
      </c>
      <c r="M678" s="3">
        <v>36</v>
      </c>
      <c r="N678" s="3"/>
      <c r="O678" s="10">
        <v>10000</v>
      </c>
      <c r="P678" s="8" t="s">
        <v>103</v>
      </c>
      <c r="Q678" s="9" t="s">
        <v>108</v>
      </c>
    </row>
    <row r="679" spans="1:17" ht="15" hidden="1" x14ac:dyDescent="0.25">
      <c r="A679" s="3" t="s">
        <v>1817</v>
      </c>
      <c r="B679" s="3" t="s">
        <v>24</v>
      </c>
      <c r="C679" s="3" t="s">
        <v>52</v>
      </c>
      <c r="D679" s="3" t="s">
        <v>53</v>
      </c>
      <c r="E679" s="5" t="s">
        <v>54</v>
      </c>
      <c r="F679" s="3" t="s">
        <v>746</v>
      </c>
      <c r="G679" s="5" t="s">
        <v>747</v>
      </c>
      <c r="H679" s="3"/>
      <c r="I679" s="12" t="s">
        <v>48</v>
      </c>
      <c r="J679" s="3"/>
      <c r="K679" s="3" t="s">
        <v>49</v>
      </c>
      <c r="L679" s="11">
        <v>42644</v>
      </c>
      <c r="M679" s="3">
        <v>36</v>
      </c>
      <c r="N679" s="3"/>
      <c r="O679" s="10">
        <v>34500</v>
      </c>
      <c r="P679" s="8" t="s">
        <v>103</v>
      </c>
      <c r="Q679" s="9" t="s">
        <v>84</v>
      </c>
    </row>
    <row r="680" spans="1:17" ht="15" hidden="1" x14ac:dyDescent="0.25">
      <c r="A680" s="3" t="s">
        <v>2674</v>
      </c>
      <c r="B680" s="3" t="s">
        <v>2</v>
      </c>
      <c r="C680" s="3" t="s">
        <v>78</v>
      </c>
      <c r="D680" s="3" t="s">
        <v>748</v>
      </c>
      <c r="E680" s="5" t="s">
        <v>749</v>
      </c>
      <c r="F680" s="3"/>
      <c r="G680" s="5" t="s">
        <v>47</v>
      </c>
      <c r="H680" s="3"/>
      <c r="I680" s="12" t="s">
        <v>48</v>
      </c>
      <c r="J680" s="3"/>
      <c r="K680" s="3" t="s">
        <v>100</v>
      </c>
      <c r="L680" s="11">
        <v>42705</v>
      </c>
      <c r="M680" s="3">
        <v>36</v>
      </c>
      <c r="N680" s="3"/>
      <c r="O680" s="10">
        <v>75000</v>
      </c>
      <c r="P680" s="8" t="s">
        <v>108</v>
      </c>
      <c r="Q680" s="9" t="s">
        <v>108</v>
      </c>
    </row>
    <row r="681" spans="1:17" ht="15" hidden="1" x14ac:dyDescent="0.25">
      <c r="A681" s="3" t="s">
        <v>1818</v>
      </c>
      <c r="B681" s="3" t="s">
        <v>3</v>
      </c>
      <c r="C681" s="3" t="s">
        <v>78</v>
      </c>
      <c r="D681" s="3" t="s">
        <v>200</v>
      </c>
      <c r="E681" s="5" t="s">
        <v>201</v>
      </c>
      <c r="F681" s="3"/>
      <c r="G681" s="5" t="s">
        <v>47</v>
      </c>
      <c r="H681" s="3"/>
      <c r="I681" s="12" t="s">
        <v>57</v>
      </c>
      <c r="J681" s="3"/>
      <c r="K681" s="3" t="s">
        <v>58</v>
      </c>
      <c r="L681" s="11">
        <v>42917</v>
      </c>
      <c r="M681" s="3">
        <v>24</v>
      </c>
      <c r="N681" s="3"/>
      <c r="O681" s="10">
        <v>95500</v>
      </c>
      <c r="P681" s="8" t="s">
        <v>84</v>
      </c>
      <c r="Q681" s="9" t="s">
        <v>84</v>
      </c>
    </row>
    <row r="682" spans="1:17" ht="15" hidden="1" x14ac:dyDescent="0.25">
      <c r="A682" s="3" t="s">
        <v>2675</v>
      </c>
      <c r="B682" s="3" t="s">
        <v>7</v>
      </c>
      <c r="C682" s="3" t="s">
        <v>78</v>
      </c>
      <c r="D682" s="3" t="s">
        <v>750</v>
      </c>
      <c r="E682" s="5" t="s">
        <v>751</v>
      </c>
      <c r="F682" s="3"/>
      <c r="G682" s="5" t="s">
        <v>47</v>
      </c>
      <c r="H682" s="3"/>
      <c r="I682" s="12" t="s">
        <v>57</v>
      </c>
      <c r="J682" s="3"/>
      <c r="K682" s="3" t="s">
        <v>58</v>
      </c>
      <c r="L682" s="11">
        <v>42917</v>
      </c>
      <c r="M682" s="3">
        <v>24</v>
      </c>
      <c r="N682" s="3"/>
      <c r="O682" s="10">
        <v>70000</v>
      </c>
      <c r="P682" s="8" t="s">
        <v>113</v>
      </c>
      <c r="Q682" s="9" t="s">
        <v>113</v>
      </c>
    </row>
    <row r="683" spans="1:17" ht="15" hidden="1" x14ac:dyDescent="0.25">
      <c r="A683" s="3" t="s">
        <v>2676</v>
      </c>
      <c r="B683" s="3" t="s">
        <v>4</v>
      </c>
      <c r="C683" s="3" t="s">
        <v>78</v>
      </c>
      <c r="D683" s="3" t="s">
        <v>202</v>
      </c>
      <c r="E683" s="5" t="s">
        <v>203</v>
      </c>
      <c r="F683" s="3"/>
      <c r="G683" s="5" t="s">
        <v>47</v>
      </c>
      <c r="H683" s="3"/>
      <c r="I683" s="12" t="s">
        <v>57</v>
      </c>
      <c r="J683" s="3"/>
      <c r="K683" s="3" t="s">
        <v>100</v>
      </c>
      <c r="L683" s="11">
        <v>43405</v>
      </c>
      <c r="M683" s="3">
        <v>60</v>
      </c>
      <c r="N683" s="3"/>
      <c r="O683" s="10">
        <v>55000</v>
      </c>
      <c r="P683" s="8" t="s">
        <v>113</v>
      </c>
      <c r="Q683" s="9" t="s">
        <v>113</v>
      </c>
    </row>
    <row r="684" spans="1:17" hidden="1" x14ac:dyDescent="0.3">
      <c r="A684" s="3" t="s">
        <v>2677</v>
      </c>
      <c r="B684" s="3" t="s">
        <v>1</v>
      </c>
      <c r="C684" s="3" t="s">
        <v>78</v>
      </c>
      <c r="D684" s="3" t="s">
        <v>732</v>
      </c>
      <c r="E684" s="5" t="s">
        <v>733</v>
      </c>
      <c r="F684" s="3"/>
      <c r="G684" s="5" t="s">
        <v>47</v>
      </c>
      <c r="H684" s="3"/>
      <c r="I684" s="12" t="s">
        <v>57</v>
      </c>
      <c r="J684" s="3"/>
      <c r="K684" s="3" t="s">
        <v>58</v>
      </c>
      <c r="L684" s="11">
        <v>42401</v>
      </c>
      <c r="M684" s="3">
        <v>36</v>
      </c>
      <c r="N684" s="3"/>
      <c r="O684" s="10">
        <v>175249.12</v>
      </c>
      <c r="P684" s="8" t="s">
        <v>59</v>
      </c>
      <c r="Q684" s="9" t="s">
        <v>59</v>
      </c>
    </row>
    <row r="685" spans="1:17" ht="15" hidden="1" x14ac:dyDescent="0.25">
      <c r="A685" s="3" t="s">
        <v>1819</v>
      </c>
      <c r="B685" s="3" t="s">
        <v>9</v>
      </c>
      <c r="C685" s="3" t="s">
        <v>52</v>
      </c>
      <c r="D685" s="3" t="s">
        <v>53</v>
      </c>
      <c r="E685" s="5" t="s">
        <v>54</v>
      </c>
      <c r="F685" s="3" t="s">
        <v>752</v>
      </c>
      <c r="G685" s="5" t="s">
        <v>753</v>
      </c>
      <c r="H685" s="3"/>
      <c r="I685" s="12" t="s">
        <v>48</v>
      </c>
      <c r="J685" s="3"/>
      <c r="K685" s="3" t="s">
        <v>49</v>
      </c>
      <c r="L685" s="11">
        <v>43405</v>
      </c>
      <c r="M685" s="3">
        <v>60</v>
      </c>
      <c r="N685" s="3"/>
      <c r="O685" s="10">
        <v>11000</v>
      </c>
      <c r="P685" s="8" t="s">
        <v>84</v>
      </c>
      <c r="Q685" s="9" t="s">
        <v>84</v>
      </c>
    </row>
    <row r="686" spans="1:17" hidden="1" x14ac:dyDescent="0.3">
      <c r="A686" s="3" t="s">
        <v>2678</v>
      </c>
      <c r="B686" s="3" t="s">
        <v>13</v>
      </c>
      <c r="C686" s="3" t="s">
        <v>52</v>
      </c>
      <c r="D686" s="3" t="s">
        <v>53</v>
      </c>
      <c r="E686" s="5" t="s">
        <v>54</v>
      </c>
      <c r="F686" s="3" t="s">
        <v>754</v>
      </c>
      <c r="G686" s="5" t="s">
        <v>755</v>
      </c>
      <c r="H686" s="3"/>
      <c r="I686" s="12" t="s">
        <v>48</v>
      </c>
      <c r="J686" s="3"/>
      <c r="K686" s="3" t="s">
        <v>49</v>
      </c>
      <c r="L686" s="11">
        <v>43191</v>
      </c>
      <c r="M686" s="3">
        <v>36</v>
      </c>
      <c r="N686" s="3"/>
      <c r="O686" s="10">
        <v>96398</v>
      </c>
      <c r="P686" s="8" t="s">
        <v>84</v>
      </c>
      <c r="Q686" s="9" t="s">
        <v>59</v>
      </c>
    </row>
    <row r="687" spans="1:17" ht="15" hidden="1" x14ac:dyDescent="0.25">
      <c r="A687" s="3" t="s">
        <v>2679</v>
      </c>
      <c r="B687" s="3" t="s">
        <v>13</v>
      </c>
      <c r="C687" s="3" t="s">
        <v>52</v>
      </c>
      <c r="D687" s="3" t="s">
        <v>53</v>
      </c>
      <c r="E687" s="5" t="s">
        <v>54</v>
      </c>
      <c r="F687" s="3" t="s">
        <v>754</v>
      </c>
      <c r="G687" s="5" t="s">
        <v>755</v>
      </c>
      <c r="H687" s="3"/>
      <c r="I687" s="12" t="s">
        <v>48</v>
      </c>
      <c r="J687" s="3"/>
      <c r="K687" s="3" t="s">
        <v>49</v>
      </c>
      <c r="L687" s="11">
        <v>43191</v>
      </c>
      <c r="M687" s="3">
        <v>36</v>
      </c>
      <c r="N687" s="3"/>
      <c r="O687" s="10">
        <v>131000</v>
      </c>
      <c r="P687" s="8" t="s">
        <v>84</v>
      </c>
      <c r="Q687" s="9" t="s">
        <v>81</v>
      </c>
    </row>
    <row r="688" spans="1:17" ht="15" hidden="1" x14ac:dyDescent="0.25">
      <c r="A688" s="3" t="s">
        <v>1820</v>
      </c>
      <c r="B688" s="3" t="s">
        <v>13</v>
      </c>
      <c r="C688" s="3" t="s">
        <v>52</v>
      </c>
      <c r="D688" s="3" t="s">
        <v>53</v>
      </c>
      <c r="E688" s="5" t="s">
        <v>54</v>
      </c>
      <c r="F688" s="3" t="s">
        <v>754</v>
      </c>
      <c r="G688" s="5" t="s">
        <v>755</v>
      </c>
      <c r="H688" s="3"/>
      <c r="I688" s="12" t="s">
        <v>48</v>
      </c>
      <c r="J688" s="3"/>
      <c r="K688" s="3" t="s">
        <v>49</v>
      </c>
      <c r="L688" s="11">
        <v>43191</v>
      </c>
      <c r="M688" s="3">
        <v>36</v>
      </c>
      <c r="N688" s="3"/>
      <c r="O688" s="10">
        <v>20000</v>
      </c>
      <c r="P688" s="8" t="s">
        <v>84</v>
      </c>
      <c r="Q688" s="9" t="s">
        <v>75</v>
      </c>
    </row>
    <row r="689" spans="1:17" ht="15" hidden="1" x14ac:dyDescent="0.25">
      <c r="A689" s="3" t="s">
        <v>1821</v>
      </c>
      <c r="B689" s="3" t="s">
        <v>13</v>
      </c>
      <c r="C689" s="3" t="s">
        <v>52</v>
      </c>
      <c r="D689" s="3" t="s">
        <v>53</v>
      </c>
      <c r="E689" s="5" t="s">
        <v>54</v>
      </c>
      <c r="F689" s="3" t="s">
        <v>754</v>
      </c>
      <c r="G689" s="5" t="s">
        <v>755</v>
      </c>
      <c r="H689" s="3"/>
      <c r="I689" s="12" t="s">
        <v>48</v>
      </c>
      <c r="J689" s="3"/>
      <c r="K689" s="3" t="s">
        <v>49</v>
      </c>
      <c r="L689" s="11">
        <v>43191</v>
      </c>
      <c r="M689" s="3">
        <v>36</v>
      </c>
      <c r="N689" s="3"/>
      <c r="O689" s="10">
        <v>7000</v>
      </c>
      <c r="P689" s="8" t="s">
        <v>84</v>
      </c>
      <c r="Q689" s="9" t="s">
        <v>84</v>
      </c>
    </row>
    <row r="690" spans="1:17" ht="15" hidden="1" x14ac:dyDescent="0.25">
      <c r="A690" s="3" t="s">
        <v>2680</v>
      </c>
      <c r="B690" s="3" t="s">
        <v>17</v>
      </c>
      <c r="C690" s="3" t="s">
        <v>78</v>
      </c>
      <c r="D690" s="3" t="s">
        <v>756</v>
      </c>
      <c r="E690" s="5" t="s">
        <v>757</v>
      </c>
      <c r="F690" s="3"/>
      <c r="G690" s="5" t="s">
        <v>47</v>
      </c>
      <c r="H690" s="3"/>
      <c r="I690" s="12" t="s">
        <v>48</v>
      </c>
      <c r="J690" s="3"/>
      <c r="K690" s="3" t="s">
        <v>49</v>
      </c>
      <c r="L690" s="11">
        <v>43221</v>
      </c>
      <c r="M690" s="3">
        <v>24</v>
      </c>
      <c r="N690" s="3"/>
      <c r="O690" s="10">
        <v>17000</v>
      </c>
      <c r="P690" s="8" t="s">
        <v>81</v>
      </c>
      <c r="Q690" s="9" t="s">
        <v>81</v>
      </c>
    </row>
    <row r="691" spans="1:17" ht="15" hidden="1" x14ac:dyDescent="0.25">
      <c r="A691" s="3" t="s">
        <v>2681</v>
      </c>
      <c r="B691" s="3" t="s">
        <v>13</v>
      </c>
      <c r="C691" s="3" t="s">
        <v>52</v>
      </c>
      <c r="D691" s="3" t="s">
        <v>53</v>
      </c>
      <c r="E691" s="5" t="s">
        <v>54</v>
      </c>
      <c r="F691" s="3" t="s">
        <v>758</v>
      </c>
      <c r="G691" s="5" t="s">
        <v>759</v>
      </c>
      <c r="H691" s="3"/>
      <c r="I691" s="12" t="s">
        <v>48</v>
      </c>
      <c r="J691" s="3"/>
      <c r="K691" s="3" t="s">
        <v>49</v>
      </c>
      <c r="L691" s="11">
        <v>43282</v>
      </c>
      <c r="M691" s="3">
        <v>36</v>
      </c>
      <c r="N691" s="3"/>
      <c r="O691" s="10">
        <v>77200</v>
      </c>
      <c r="P691" s="8" t="s">
        <v>84</v>
      </c>
      <c r="Q691" s="9" t="s">
        <v>51</v>
      </c>
    </row>
    <row r="692" spans="1:17" ht="15" hidden="1" x14ac:dyDescent="0.25">
      <c r="A692" s="3" t="s">
        <v>2682</v>
      </c>
      <c r="B692" s="3" t="s">
        <v>13</v>
      </c>
      <c r="C692" s="3" t="s">
        <v>52</v>
      </c>
      <c r="D692" s="3" t="s">
        <v>53</v>
      </c>
      <c r="E692" s="5" t="s">
        <v>54</v>
      </c>
      <c r="F692" s="3" t="s">
        <v>758</v>
      </c>
      <c r="G692" s="5" t="s">
        <v>759</v>
      </c>
      <c r="H692" s="3"/>
      <c r="I692" s="12" t="s">
        <v>48</v>
      </c>
      <c r="J692" s="3"/>
      <c r="K692" s="3" t="s">
        <v>49</v>
      </c>
      <c r="L692" s="11">
        <v>43282</v>
      </c>
      <c r="M692" s="3">
        <v>36</v>
      </c>
      <c r="N692" s="3"/>
      <c r="O692" s="10">
        <v>93800</v>
      </c>
      <c r="P692" s="8" t="s">
        <v>84</v>
      </c>
      <c r="Q692" s="9" t="s">
        <v>64</v>
      </c>
    </row>
    <row r="693" spans="1:17" ht="15" hidden="1" x14ac:dyDescent="0.25">
      <c r="A693" s="3" t="s">
        <v>2683</v>
      </c>
      <c r="B693" s="3" t="s">
        <v>13</v>
      </c>
      <c r="C693" s="3" t="s">
        <v>52</v>
      </c>
      <c r="D693" s="3" t="s">
        <v>53</v>
      </c>
      <c r="E693" s="5" t="s">
        <v>54</v>
      </c>
      <c r="F693" s="3" t="s">
        <v>758</v>
      </c>
      <c r="G693" s="5" t="s">
        <v>759</v>
      </c>
      <c r="H693" s="3"/>
      <c r="I693" s="12" t="s">
        <v>48</v>
      </c>
      <c r="J693" s="3"/>
      <c r="K693" s="3" t="s">
        <v>49</v>
      </c>
      <c r="L693" s="11">
        <v>43282</v>
      </c>
      <c r="M693" s="3">
        <v>36</v>
      </c>
      <c r="N693" s="3"/>
      <c r="O693" s="10">
        <v>5800</v>
      </c>
      <c r="P693" s="8" t="s">
        <v>84</v>
      </c>
      <c r="Q693" s="9" t="s">
        <v>246</v>
      </c>
    </row>
    <row r="694" spans="1:17" ht="15" hidden="1" x14ac:dyDescent="0.25">
      <c r="A694" s="3" t="s">
        <v>2684</v>
      </c>
      <c r="B694" s="3" t="s">
        <v>13</v>
      </c>
      <c r="C694" s="3" t="s">
        <v>52</v>
      </c>
      <c r="D694" s="3" t="s">
        <v>53</v>
      </c>
      <c r="E694" s="5" t="s">
        <v>54</v>
      </c>
      <c r="F694" s="3" t="s">
        <v>758</v>
      </c>
      <c r="G694" s="5" t="s">
        <v>759</v>
      </c>
      <c r="H694" s="3"/>
      <c r="I694" s="12" t="s">
        <v>48</v>
      </c>
      <c r="J694" s="3"/>
      <c r="K694" s="3" t="s">
        <v>49</v>
      </c>
      <c r="L694" s="11">
        <v>43282</v>
      </c>
      <c r="M694" s="3">
        <v>36</v>
      </c>
      <c r="N694" s="3"/>
      <c r="O694" s="10">
        <v>81000</v>
      </c>
      <c r="P694" s="8" t="s">
        <v>84</v>
      </c>
      <c r="Q694" s="9" t="s">
        <v>103</v>
      </c>
    </row>
    <row r="695" spans="1:17" ht="15" hidden="1" x14ac:dyDescent="0.25">
      <c r="A695" s="3" t="s">
        <v>2685</v>
      </c>
      <c r="B695" s="3" t="s">
        <v>13</v>
      </c>
      <c r="C695" s="3" t="s">
        <v>52</v>
      </c>
      <c r="D695" s="3" t="s">
        <v>53</v>
      </c>
      <c r="E695" s="5" t="s">
        <v>54</v>
      </c>
      <c r="F695" s="3" t="s">
        <v>758</v>
      </c>
      <c r="G695" s="5" t="s">
        <v>759</v>
      </c>
      <c r="H695" s="3"/>
      <c r="I695" s="12" t="s">
        <v>48</v>
      </c>
      <c r="J695" s="3"/>
      <c r="K695" s="3" t="s">
        <v>49</v>
      </c>
      <c r="L695" s="11">
        <v>43282</v>
      </c>
      <c r="M695" s="3">
        <v>36</v>
      </c>
      <c r="N695" s="3"/>
      <c r="O695" s="10">
        <v>7300</v>
      </c>
      <c r="P695" s="8" t="s">
        <v>84</v>
      </c>
      <c r="Q695" s="9" t="s">
        <v>113</v>
      </c>
    </row>
    <row r="696" spans="1:17" ht="15" hidden="1" x14ac:dyDescent="0.25">
      <c r="A696" s="3" t="s">
        <v>2686</v>
      </c>
      <c r="B696" s="3" t="s">
        <v>13</v>
      </c>
      <c r="C696" s="3" t="s">
        <v>52</v>
      </c>
      <c r="D696" s="3" t="s">
        <v>53</v>
      </c>
      <c r="E696" s="5" t="s">
        <v>54</v>
      </c>
      <c r="F696" s="3" t="s">
        <v>758</v>
      </c>
      <c r="G696" s="5" t="s">
        <v>759</v>
      </c>
      <c r="H696" s="3"/>
      <c r="I696" s="12" t="s">
        <v>48</v>
      </c>
      <c r="J696" s="3"/>
      <c r="K696" s="3" t="s">
        <v>49</v>
      </c>
      <c r="L696" s="11">
        <v>43282</v>
      </c>
      <c r="M696" s="3">
        <v>36</v>
      </c>
      <c r="N696" s="3"/>
      <c r="O696" s="10">
        <v>15700</v>
      </c>
      <c r="P696" s="8" t="s">
        <v>84</v>
      </c>
      <c r="Q696" s="9" t="s">
        <v>81</v>
      </c>
    </row>
    <row r="697" spans="1:17" ht="15" hidden="1" x14ac:dyDescent="0.25">
      <c r="A697" s="3" t="s">
        <v>2687</v>
      </c>
      <c r="B697" s="3" t="s">
        <v>13</v>
      </c>
      <c r="C697" s="3" t="s">
        <v>52</v>
      </c>
      <c r="D697" s="3" t="s">
        <v>53</v>
      </c>
      <c r="E697" s="5" t="s">
        <v>54</v>
      </c>
      <c r="F697" s="3" t="s">
        <v>758</v>
      </c>
      <c r="G697" s="5" t="s">
        <v>759</v>
      </c>
      <c r="H697" s="3"/>
      <c r="I697" s="12" t="s">
        <v>48</v>
      </c>
      <c r="J697" s="3"/>
      <c r="K697" s="3" t="s">
        <v>49</v>
      </c>
      <c r="L697" s="11">
        <v>43282</v>
      </c>
      <c r="M697" s="3">
        <v>36</v>
      </c>
      <c r="N697" s="3"/>
      <c r="O697" s="10">
        <v>8800</v>
      </c>
      <c r="P697" s="8" t="s">
        <v>84</v>
      </c>
      <c r="Q697" s="9" t="s">
        <v>214</v>
      </c>
    </row>
    <row r="698" spans="1:17" ht="15" hidden="1" x14ac:dyDescent="0.25">
      <c r="A698" s="3" t="s">
        <v>2688</v>
      </c>
      <c r="B698" s="3" t="s">
        <v>13</v>
      </c>
      <c r="C698" s="3" t="s">
        <v>52</v>
      </c>
      <c r="D698" s="3" t="s">
        <v>53</v>
      </c>
      <c r="E698" s="5" t="s">
        <v>54</v>
      </c>
      <c r="F698" s="3" t="s">
        <v>758</v>
      </c>
      <c r="G698" s="5" t="s">
        <v>759</v>
      </c>
      <c r="H698" s="3"/>
      <c r="I698" s="12" t="s">
        <v>48</v>
      </c>
      <c r="J698" s="3"/>
      <c r="K698" s="3" t="s">
        <v>49</v>
      </c>
      <c r="L698" s="11">
        <v>43282</v>
      </c>
      <c r="M698" s="3">
        <v>36</v>
      </c>
      <c r="N698" s="3"/>
      <c r="O698" s="10">
        <v>26800</v>
      </c>
      <c r="P698" s="8" t="s">
        <v>84</v>
      </c>
      <c r="Q698" s="9" t="s">
        <v>215</v>
      </c>
    </row>
    <row r="699" spans="1:17" ht="15" hidden="1" x14ac:dyDescent="0.25">
      <c r="A699" s="3" t="s">
        <v>2689</v>
      </c>
      <c r="B699" s="3" t="s">
        <v>13</v>
      </c>
      <c r="C699" s="3" t="s">
        <v>52</v>
      </c>
      <c r="D699" s="3" t="s">
        <v>53</v>
      </c>
      <c r="E699" s="5" t="s">
        <v>54</v>
      </c>
      <c r="F699" s="3" t="s">
        <v>758</v>
      </c>
      <c r="G699" s="5" t="s">
        <v>759</v>
      </c>
      <c r="H699" s="3"/>
      <c r="I699" s="12" t="s">
        <v>48</v>
      </c>
      <c r="J699" s="3"/>
      <c r="K699" s="3" t="s">
        <v>49</v>
      </c>
      <c r="L699" s="11">
        <v>43282</v>
      </c>
      <c r="M699" s="3">
        <v>36</v>
      </c>
      <c r="N699" s="3"/>
      <c r="O699" s="10">
        <v>100900</v>
      </c>
      <c r="P699" s="8" t="s">
        <v>84</v>
      </c>
      <c r="Q699" s="9" t="s">
        <v>760</v>
      </c>
    </row>
    <row r="700" spans="1:17" ht="15" hidden="1" x14ac:dyDescent="0.25">
      <c r="A700" s="3" t="s">
        <v>1822</v>
      </c>
      <c r="B700" s="3" t="s">
        <v>13</v>
      </c>
      <c r="C700" s="3" t="s">
        <v>52</v>
      </c>
      <c r="D700" s="3" t="s">
        <v>53</v>
      </c>
      <c r="E700" s="5" t="s">
        <v>54</v>
      </c>
      <c r="F700" s="3" t="s">
        <v>758</v>
      </c>
      <c r="G700" s="5" t="s">
        <v>759</v>
      </c>
      <c r="H700" s="3"/>
      <c r="I700" s="12" t="s">
        <v>48</v>
      </c>
      <c r="J700" s="3"/>
      <c r="K700" s="3" t="s">
        <v>49</v>
      </c>
      <c r="L700" s="11">
        <v>43282</v>
      </c>
      <c r="M700" s="3">
        <v>36</v>
      </c>
      <c r="N700" s="3"/>
      <c r="O700" s="10">
        <v>35000</v>
      </c>
      <c r="P700" s="8" t="s">
        <v>84</v>
      </c>
      <c r="Q700" s="9" t="s">
        <v>75</v>
      </c>
    </row>
    <row r="701" spans="1:17" ht="15" hidden="1" x14ac:dyDescent="0.25">
      <c r="A701" s="3" t="s">
        <v>1823</v>
      </c>
      <c r="B701" s="3" t="s">
        <v>13</v>
      </c>
      <c r="C701" s="3" t="s">
        <v>52</v>
      </c>
      <c r="D701" s="3" t="s">
        <v>53</v>
      </c>
      <c r="E701" s="5" t="s">
        <v>54</v>
      </c>
      <c r="F701" s="3" t="s">
        <v>758</v>
      </c>
      <c r="G701" s="5" t="s">
        <v>759</v>
      </c>
      <c r="H701" s="3"/>
      <c r="I701" s="12" t="s">
        <v>48</v>
      </c>
      <c r="J701" s="3"/>
      <c r="K701" s="3" t="s">
        <v>49</v>
      </c>
      <c r="L701" s="11">
        <v>43282</v>
      </c>
      <c r="M701" s="3">
        <v>36</v>
      </c>
      <c r="N701" s="3"/>
      <c r="O701" s="10">
        <v>91000</v>
      </c>
      <c r="P701" s="8" t="s">
        <v>84</v>
      </c>
      <c r="Q701" s="9" t="s">
        <v>84</v>
      </c>
    </row>
    <row r="702" spans="1:17" ht="15" hidden="1" x14ac:dyDescent="0.25">
      <c r="A702" s="3" t="s">
        <v>2690</v>
      </c>
      <c r="B702" s="3" t="s">
        <v>20</v>
      </c>
      <c r="C702" s="3" t="s">
        <v>52</v>
      </c>
      <c r="D702" s="3" t="s">
        <v>761</v>
      </c>
      <c r="E702" s="5" t="s">
        <v>762</v>
      </c>
      <c r="F702" s="3" t="s">
        <v>763</v>
      </c>
      <c r="G702" s="5" t="s">
        <v>764</v>
      </c>
      <c r="H702" s="3"/>
      <c r="I702" s="12" t="s">
        <v>48</v>
      </c>
      <c r="J702" s="3"/>
      <c r="K702" s="3" t="s">
        <v>49</v>
      </c>
      <c r="L702" s="11" t="s">
        <v>50</v>
      </c>
      <c r="M702" s="3">
        <v>36</v>
      </c>
      <c r="N702" s="3"/>
      <c r="O702" s="10">
        <v>170500</v>
      </c>
      <c r="P702" s="8" t="s">
        <v>59</v>
      </c>
      <c r="Q702" s="7" t="s">
        <v>246</v>
      </c>
    </row>
    <row r="703" spans="1:17" hidden="1" x14ac:dyDescent="0.3">
      <c r="A703" s="3" t="s">
        <v>2691</v>
      </c>
      <c r="B703" s="3" t="s">
        <v>20</v>
      </c>
      <c r="C703" s="3" t="s">
        <v>52</v>
      </c>
      <c r="D703" s="3" t="s">
        <v>761</v>
      </c>
      <c r="E703" s="5" t="s">
        <v>762</v>
      </c>
      <c r="F703" s="3" t="s">
        <v>763</v>
      </c>
      <c r="G703" s="5" t="s">
        <v>764</v>
      </c>
      <c r="H703" s="3"/>
      <c r="I703" s="12" t="s">
        <v>48</v>
      </c>
      <c r="J703" s="3"/>
      <c r="K703" s="3" t="s">
        <v>49</v>
      </c>
      <c r="L703" s="11" t="s">
        <v>50</v>
      </c>
      <c r="M703" s="3">
        <v>36</v>
      </c>
      <c r="N703" s="3"/>
      <c r="O703" s="10">
        <v>87556</v>
      </c>
      <c r="P703" s="8" t="s">
        <v>59</v>
      </c>
      <c r="Q703" s="9" t="s">
        <v>59</v>
      </c>
    </row>
    <row r="704" spans="1:17" ht="15" hidden="1" x14ac:dyDescent="0.25">
      <c r="A704" s="3" t="s">
        <v>2692</v>
      </c>
      <c r="B704" s="3" t="s">
        <v>20</v>
      </c>
      <c r="C704" s="3" t="s">
        <v>52</v>
      </c>
      <c r="D704" s="3" t="s">
        <v>761</v>
      </c>
      <c r="E704" s="5" t="s">
        <v>762</v>
      </c>
      <c r="F704" s="3" t="s">
        <v>763</v>
      </c>
      <c r="G704" s="5" t="s">
        <v>764</v>
      </c>
      <c r="H704" s="3"/>
      <c r="I704" s="12" t="s">
        <v>48</v>
      </c>
      <c r="J704" s="3"/>
      <c r="K704" s="3" t="s">
        <v>49</v>
      </c>
      <c r="L704" s="11" t="s">
        <v>50</v>
      </c>
      <c r="M704" s="3">
        <v>36</v>
      </c>
      <c r="N704" s="3"/>
      <c r="O704" s="10">
        <v>111375</v>
      </c>
      <c r="P704" s="8" t="s">
        <v>59</v>
      </c>
      <c r="Q704" s="9" t="s">
        <v>103</v>
      </c>
    </row>
    <row r="705" spans="1:17" ht="15" hidden="1" x14ac:dyDescent="0.25">
      <c r="A705" s="3" t="s">
        <v>2693</v>
      </c>
      <c r="B705" s="3" t="s">
        <v>20</v>
      </c>
      <c r="C705" s="3" t="s">
        <v>52</v>
      </c>
      <c r="D705" s="3" t="s">
        <v>761</v>
      </c>
      <c r="E705" s="5" t="s">
        <v>762</v>
      </c>
      <c r="F705" s="3" t="s">
        <v>763</v>
      </c>
      <c r="G705" s="5" t="s">
        <v>764</v>
      </c>
      <c r="H705" s="3"/>
      <c r="I705" s="12" t="s">
        <v>48</v>
      </c>
      <c r="J705" s="3"/>
      <c r="K705" s="3" t="s">
        <v>49</v>
      </c>
      <c r="L705" s="11" t="s">
        <v>50</v>
      </c>
      <c r="M705" s="3">
        <v>36</v>
      </c>
      <c r="N705" s="3"/>
      <c r="O705" s="10">
        <v>62775</v>
      </c>
      <c r="P705" s="8" t="s">
        <v>59</v>
      </c>
      <c r="Q705" s="9" t="s">
        <v>113</v>
      </c>
    </row>
    <row r="706" spans="1:17" ht="15" hidden="1" x14ac:dyDescent="0.25">
      <c r="A706" s="3" t="s">
        <v>2694</v>
      </c>
      <c r="B706" s="3" t="s">
        <v>20</v>
      </c>
      <c r="C706" s="3" t="s">
        <v>52</v>
      </c>
      <c r="D706" s="3" t="s">
        <v>761</v>
      </c>
      <c r="E706" s="5" t="s">
        <v>762</v>
      </c>
      <c r="F706" s="3" t="s">
        <v>763</v>
      </c>
      <c r="G706" s="5" t="s">
        <v>764</v>
      </c>
      <c r="H706" s="3"/>
      <c r="I706" s="12" t="s">
        <v>48</v>
      </c>
      <c r="J706" s="3"/>
      <c r="K706" s="3" t="s">
        <v>49</v>
      </c>
      <c r="L706" s="11" t="s">
        <v>50</v>
      </c>
      <c r="M706" s="3">
        <v>36</v>
      </c>
      <c r="N706" s="3"/>
      <c r="O706" s="10">
        <v>129562</v>
      </c>
      <c r="P706" s="8" t="s">
        <v>59</v>
      </c>
      <c r="Q706" s="9" t="s">
        <v>81</v>
      </c>
    </row>
    <row r="707" spans="1:17" ht="15" hidden="1" x14ac:dyDescent="0.25">
      <c r="A707" s="3" t="s">
        <v>2695</v>
      </c>
      <c r="B707" s="3" t="s">
        <v>20</v>
      </c>
      <c r="C707" s="3" t="s">
        <v>52</v>
      </c>
      <c r="D707" s="3" t="s">
        <v>761</v>
      </c>
      <c r="E707" s="5" t="s">
        <v>762</v>
      </c>
      <c r="F707" s="3" t="s">
        <v>763</v>
      </c>
      <c r="G707" s="5" t="s">
        <v>764</v>
      </c>
      <c r="H707" s="3"/>
      <c r="I707" s="12" t="s">
        <v>48</v>
      </c>
      <c r="J707" s="3"/>
      <c r="K707" s="3" t="s">
        <v>49</v>
      </c>
      <c r="L707" s="11" t="s">
        <v>50</v>
      </c>
      <c r="M707" s="3">
        <v>36</v>
      </c>
      <c r="N707" s="3"/>
      <c r="O707" s="10">
        <v>105875</v>
      </c>
      <c r="P707" s="8" t="s">
        <v>59</v>
      </c>
      <c r="Q707" s="9" t="s">
        <v>765</v>
      </c>
    </row>
    <row r="708" spans="1:17" ht="15" hidden="1" x14ac:dyDescent="0.25">
      <c r="A708" s="3" t="s">
        <v>2696</v>
      </c>
      <c r="B708" s="3" t="s">
        <v>20</v>
      </c>
      <c r="C708" s="3" t="s">
        <v>52</v>
      </c>
      <c r="D708" s="3" t="s">
        <v>761</v>
      </c>
      <c r="E708" s="5" t="s">
        <v>762</v>
      </c>
      <c r="F708" s="3" t="s">
        <v>763</v>
      </c>
      <c r="G708" s="5" t="s">
        <v>764</v>
      </c>
      <c r="H708" s="3"/>
      <c r="I708" s="12" t="s">
        <v>48</v>
      </c>
      <c r="J708" s="3"/>
      <c r="K708" s="3" t="s">
        <v>49</v>
      </c>
      <c r="L708" s="11" t="s">
        <v>50</v>
      </c>
      <c r="M708" s="3">
        <v>36</v>
      </c>
      <c r="N708" s="3"/>
      <c r="O708" s="10">
        <v>136625</v>
      </c>
      <c r="P708" s="8" t="s">
        <v>59</v>
      </c>
      <c r="Q708" s="9" t="s">
        <v>766</v>
      </c>
    </row>
    <row r="709" spans="1:17" ht="15" hidden="1" x14ac:dyDescent="0.25">
      <c r="A709" s="3" t="s">
        <v>2697</v>
      </c>
      <c r="B709" s="3" t="s">
        <v>20</v>
      </c>
      <c r="C709" s="3" t="s">
        <v>52</v>
      </c>
      <c r="D709" s="3" t="s">
        <v>761</v>
      </c>
      <c r="E709" s="5" t="s">
        <v>762</v>
      </c>
      <c r="F709" s="3" t="s">
        <v>763</v>
      </c>
      <c r="G709" s="5" t="s">
        <v>764</v>
      </c>
      <c r="H709" s="3"/>
      <c r="I709" s="12" t="s">
        <v>48</v>
      </c>
      <c r="J709" s="3"/>
      <c r="K709" s="3" t="s">
        <v>49</v>
      </c>
      <c r="L709" s="11" t="s">
        <v>50</v>
      </c>
      <c r="M709" s="3">
        <v>36</v>
      </c>
      <c r="N709" s="3"/>
      <c r="O709" s="10">
        <v>70100</v>
      </c>
      <c r="P709" s="8" t="s">
        <v>59</v>
      </c>
      <c r="Q709" s="9" t="s">
        <v>767</v>
      </c>
    </row>
    <row r="710" spans="1:17" ht="15" hidden="1" x14ac:dyDescent="0.25">
      <c r="A710" s="3" t="s">
        <v>2698</v>
      </c>
      <c r="B710" s="3" t="s">
        <v>20</v>
      </c>
      <c r="C710" s="3" t="s">
        <v>52</v>
      </c>
      <c r="D710" s="3" t="s">
        <v>761</v>
      </c>
      <c r="E710" s="5" t="s">
        <v>762</v>
      </c>
      <c r="F710" s="3" t="s">
        <v>763</v>
      </c>
      <c r="G710" s="5" t="s">
        <v>764</v>
      </c>
      <c r="H710" s="3"/>
      <c r="I710" s="12" t="s">
        <v>48</v>
      </c>
      <c r="J710" s="3"/>
      <c r="K710" s="3" t="s">
        <v>49</v>
      </c>
      <c r="L710" s="11" t="s">
        <v>50</v>
      </c>
      <c r="M710" s="3">
        <v>36</v>
      </c>
      <c r="N710" s="3"/>
      <c r="O710" s="10">
        <v>177000</v>
      </c>
      <c r="P710" s="8" t="s">
        <v>59</v>
      </c>
      <c r="Q710" s="9" t="s">
        <v>715</v>
      </c>
    </row>
    <row r="711" spans="1:17" ht="15" hidden="1" x14ac:dyDescent="0.25">
      <c r="A711" s="3" t="s">
        <v>26</v>
      </c>
      <c r="B711" s="3" t="s">
        <v>20</v>
      </c>
      <c r="C711" s="3" t="s">
        <v>52</v>
      </c>
      <c r="D711" s="3" t="s">
        <v>761</v>
      </c>
      <c r="E711" s="5" t="s">
        <v>762</v>
      </c>
      <c r="F711" s="3" t="s">
        <v>763</v>
      </c>
      <c r="G711" s="5" t="s">
        <v>764</v>
      </c>
      <c r="H711" s="3"/>
      <c r="I711" s="12" t="s">
        <v>48</v>
      </c>
      <c r="J711" s="3"/>
      <c r="K711" s="3" t="s">
        <v>49</v>
      </c>
      <c r="L711" s="11" t="s">
        <v>50</v>
      </c>
      <c r="M711" s="3">
        <v>36</v>
      </c>
      <c r="N711" s="3"/>
      <c r="O711" s="10">
        <v>66675</v>
      </c>
      <c r="P711" s="8" t="s">
        <v>59</v>
      </c>
      <c r="Q711" s="9" t="s">
        <v>75</v>
      </c>
    </row>
    <row r="712" spans="1:17" ht="15" hidden="1" x14ac:dyDescent="0.25">
      <c r="A712" s="3" t="s">
        <v>1824</v>
      </c>
      <c r="B712" s="3" t="s">
        <v>7</v>
      </c>
      <c r="C712" s="3" t="s">
        <v>52</v>
      </c>
      <c r="D712" s="3" t="s">
        <v>53</v>
      </c>
      <c r="E712" s="5" t="s">
        <v>54</v>
      </c>
      <c r="F712" s="3" t="s">
        <v>768</v>
      </c>
      <c r="G712" s="5" t="s">
        <v>769</v>
      </c>
      <c r="H712" s="3"/>
      <c r="I712" s="12" t="s">
        <v>48</v>
      </c>
      <c r="J712" s="3"/>
      <c r="K712" s="3" t="s">
        <v>49</v>
      </c>
      <c r="L712" s="11">
        <v>42795</v>
      </c>
      <c r="M712" s="3">
        <v>36</v>
      </c>
      <c r="N712" s="3"/>
      <c r="O712" s="10">
        <v>11000</v>
      </c>
      <c r="P712" s="8" t="s">
        <v>84</v>
      </c>
      <c r="Q712" s="9" t="s">
        <v>84</v>
      </c>
    </row>
    <row r="713" spans="1:17" ht="15" hidden="1" x14ac:dyDescent="0.25">
      <c r="A713" s="3" t="s">
        <v>2699</v>
      </c>
      <c r="B713" s="3" t="s">
        <v>4</v>
      </c>
      <c r="C713" s="3" t="s">
        <v>52</v>
      </c>
      <c r="D713" s="3" t="s">
        <v>618</v>
      </c>
      <c r="E713" s="5" t="s">
        <v>619</v>
      </c>
      <c r="F713" s="3" t="s">
        <v>770</v>
      </c>
      <c r="G713" s="5" t="s">
        <v>771</v>
      </c>
      <c r="H713" s="3"/>
      <c r="I713" s="12" t="s">
        <v>57</v>
      </c>
      <c r="J713" s="3"/>
      <c r="K713" s="3" t="s">
        <v>58</v>
      </c>
      <c r="L713" s="11">
        <v>43435</v>
      </c>
      <c r="M713" s="3">
        <v>60</v>
      </c>
      <c r="N713" s="3"/>
      <c r="O713" s="10">
        <v>40000</v>
      </c>
      <c r="P713" s="8" t="s">
        <v>113</v>
      </c>
      <c r="Q713" s="9" t="s">
        <v>113</v>
      </c>
    </row>
    <row r="714" spans="1:17" ht="15" hidden="1" x14ac:dyDescent="0.25">
      <c r="A714" s="3" t="s">
        <v>2700</v>
      </c>
      <c r="B714" s="3" t="s">
        <v>5</v>
      </c>
      <c r="C714" s="3" t="s">
        <v>78</v>
      </c>
      <c r="D714" s="3" t="s">
        <v>772</v>
      </c>
      <c r="E714" s="5" t="s">
        <v>773</v>
      </c>
      <c r="F714" s="3"/>
      <c r="G714" s="5" t="s">
        <v>47</v>
      </c>
      <c r="H714" s="3"/>
      <c r="I714" s="12" t="s">
        <v>48</v>
      </c>
      <c r="J714" s="3"/>
      <c r="K714" s="3" t="s">
        <v>49</v>
      </c>
      <c r="L714" s="11">
        <v>42614</v>
      </c>
      <c r="M714" s="3">
        <v>36</v>
      </c>
      <c r="N714" s="3"/>
      <c r="O714" s="10">
        <v>1600000</v>
      </c>
      <c r="P714" s="8" t="s">
        <v>108</v>
      </c>
      <c r="Q714" s="9" t="s">
        <v>108</v>
      </c>
    </row>
    <row r="715" spans="1:17" ht="15" hidden="1" x14ac:dyDescent="0.25">
      <c r="A715" s="3" t="s">
        <v>2701</v>
      </c>
      <c r="B715" s="3" t="s">
        <v>24</v>
      </c>
      <c r="C715" s="3" t="s">
        <v>52</v>
      </c>
      <c r="D715" s="3" t="s">
        <v>295</v>
      </c>
      <c r="E715" s="5" t="s">
        <v>296</v>
      </c>
      <c r="F715" s="3" t="s">
        <v>774</v>
      </c>
      <c r="G715" s="5" t="s">
        <v>775</v>
      </c>
      <c r="H715" s="3"/>
      <c r="I715" s="12" t="s">
        <v>48</v>
      </c>
      <c r="J715" s="3"/>
      <c r="K715" s="3" t="s">
        <v>49</v>
      </c>
      <c r="L715" s="11" t="s">
        <v>50</v>
      </c>
      <c r="M715" s="3">
        <v>36</v>
      </c>
      <c r="N715" s="3"/>
      <c r="O715" s="10">
        <v>124720</v>
      </c>
      <c r="P715" s="8" t="s">
        <v>113</v>
      </c>
      <c r="Q715" s="9" t="s">
        <v>51</v>
      </c>
    </row>
    <row r="716" spans="1:17" ht="15" hidden="1" x14ac:dyDescent="0.25">
      <c r="A716" s="3" t="s">
        <v>2702</v>
      </c>
      <c r="B716" s="3" t="s">
        <v>24</v>
      </c>
      <c r="C716" s="3" t="s">
        <v>52</v>
      </c>
      <c r="D716" s="3" t="s">
        <v>295</v>
      </c>
      <c r="E716" s="5" t="s">
        <v>296</v>
      </c>
      <c r="F716" s="3" t="s">
        <v>774</v>
      </c>
      <c r="G716" s="5" t="s">
        <v>775</v>
      </c>
      <c r="H716" s="3"/>
      <c r="I716" s="12" t="s">
        <v>48</v>
      </c>
      <c r="J716" s="3"/>
      <c r="K716" s="3" t="s">
        <v>49</v>
      </c>
      <c r="L716" s="11" t="s">
        <v>50</v>
      </c>
      <c r="M716" s="3">
        <v>36</v>
      </c>
      <c r="N716" s="3"/>
      <c r="O716" s="10">
        <v>90000</v>
      </c>
      <c r="P716" s="8" t="s">
        <v>113</v>
      </c>
      <c r="Q716" s="9" t="s">
        <v>246</v>
      </c>
    </row>
    <row r="717" spans="1:17" ht="15" hidden="1" x14ac:dyDescent="0.25">
      <c r="A717" s="3" t="s">
        <v>2703</v>
      </c>
      <c r="B717" s="3" t="s">
        <v>24</v>
      </c>
      <c r="C717" s="3" t="s">
        <v>52</v>
      </c>
      <c r="D717" s="3" t="s">
        <v>295</v>
      </c>
      <c r="E717" s="5" t="s">
        <v>296</v>
      </c>
      <c r="F717" s="3" t="s">
        <v>774</v>
      </c>
      <c r="G717" s="5" t="s">
        <v>775</v>
      </c>
      <c r="H717" s="3"/>
      <c r="I717" s="12" t="s">
        <v>48</v>
      </c>
      <c r="J717" s="3"/>
      <c r="K717" s="3" t="s">
        <v>49</v>
      </c>
      <c r="L717" s="11" t="s">
        <v>50</v>
      </c>
      <c r="M717" s="3">
        <v>36</v>
      </c>
      <c r="N717" s="3"/>
      <c r="O717" s="10">
        <v>10000</v>
      </c>
      <c r="P717" s="8" t="s">
        <v>113</v>
      </c>
      <c r="Q717" s="9" t="s">
        <v>103</v>
      </c>
    </row>
    <row r="718" spans="1:17" ht="15" hidden="1" x14ac:dyDescent="0.25">
      <c r="A718" s="3" t="s">
        <v>2704</v>
      </c>
      <c r="B718" s="3" t="s">
        <v>24</v>
      </c>
      <c r="C718" s="3" t="s">
        <v>52</v>
      </c>
      <c r="D718" s="3" t="s">
        <v>295</v>
      </c>
      <c r="E718" s="5" t="s">
        <v>296</v>
      </c>
      <c r="F718" s="3" t="s">
        <v>774</v>
      </c>
      <c r="G718" s="5" t="s">
        <v>775</v>
      </c>
      <c r="H718" s="3"/>
      <c r="I718" s="12" t="s">
        <v>48</v>
      </c>
      <c r="J718" s="3"/>
      <c r="K718" s="3" t="s">
        <v>49</v>
      </c>
      <c r="L718" s="11" t="s">
        <v>50</v>
      </c>
      <c r="M718" s="3">
        <v>36</v>
      </c>
      <c r="N718" s="3"/>
      <c r="O718" s="10">
        <v>8500</v>
      </c>
      <c r="P718" s="8" t="s">
        <v>113</v>
      </c>
      <c r="Q718" s="9" t="s">
        <v>113</v>
      </c>
    </row>
    <row r="719" spans="1:17" ht="15" hidden="1" x14ac:dyDescent="0.25">
      <c r="A719" s="3" t="s">
        <v>1825</v>
      </c>
      <c r="B719" s="3" t="s">
        <v>24</v>
      </c>
      <c r="C719" s="3" t="s">
        <v>52</v>
      </c>
      <c r="D719" s="3" t="s">
        <v>295</v>
      </c>
      <c r="E719" s="5" t="s">
        <v>296</v>
      </c>
      <c r="F719" s="3" t="s">
        <v>774</v>
      </c>
      <c r="G719" s="5" t="s">
        <v>775</v>
      </c>
      <c r="H719" s="3"/>
      <c r="I719" s="12" t="s">
        <v>48</v>
      </c>
      <c r="J719" s="3"/>
      <c r="K719" s="3" t="s">
        <v>49</v>
      </c>
      <c r="L719" s="11" t="s">
        <v>50</v>
      </c>
      <c r="M719" s="3">
        <v>36</v>
      </c>
      <c r="N719" s="3"/>
      <c r="O719" s="10">
        <v>10000</v>
      </c>
      <c r="P719" s="8" t="s">
        <v>113</v>
      </c>
      <c r="Q719" s="9" t="s">
        <v>187</v>
      </c>
    </row>
    <row r="720" spans="1:17" ht="15" hidden="1" x14ac:dyDescent="0.25">
      <c r="A720" s="3" t="s">
        <v>1826</v>
      </c>
      <c r="B720" s="3" t="s">
        <v>24</v>
      </c>
      <c r="C720" s="3" t="s">
        <v>52</v>
      </c>
      <c r="D720" s="3" t="s">
        <v>295</v>
      </c>
      <c r="E720" s="5" t="s">
        <v>296</v>
      </c>
      <c r="F720" s="3" t="s">
        <v>774</v>
      </c>
      <c r="G720" s="5" t="s">
        <v>775</v>
      </c>
      <c r="H720" s="3"/>
      <c r="I720" s="12" t="s">
        <v>48</v>
      </c>
      <c r="J720" s="3"/>
      <c r="K720" s="3" t="s">
        <v>49</v>
      </c>
      <c r="L720" s="11" t="s">
        <v>50</v>
      </c>
      <c r="M720" s="3">
        <v>36</v>
      </c>
      <c r="N720" s="3"/>
      <c r="O720" s="10">
        <v>10000</v>
      </c>
      <c r="P720" s="8" t="s">
        <v>113</v>
      </c>
      <c r="Q720" s="9" t="s">
        <v>84</v>
      </c>
    </row>
    <row r="721" spans="1:17" ht="15" hidden="1" x14ac:dyDescent="0.25">
      <c r="A721" s="3" t="s">
        <v>2705</v>
      </c>
      <c r="B721" s="3" t="s">
        <v>17</v>
      </c>
      <c r="C721" s="3" t="s">
        <v>52</v>
      </c>
      <c r="D721" s="3" t="s">
        <v>360</v>
      </c>
      <c r="E721" s="5" t="s">
        <v>361</v>
      </c>
      <c r="F721" s="3" t="s">
        <v>776</v>
      </c>
      <c r="G721" s="5" t="s">
        <v>777</v>
      </c>
      <c r="H721" s="3"/>
      <c r="I721" s="12" t="s">
        <v>57</v>
      </c>
      <c r="J721" s="3"/>
      <c r="K721" s="3" t="s">
        <v>58</v>
      </c>
      <c r="L721" s="11">
        <v>43070</v>
      </c>
      <c r="M721" s="3">
        <v>12</v>
      </c>
      <c r="N721" s="3"/>
      <c r="O721" s="10">
        <v>50000</v>
      </c>
      <c r="P721" s="8" t="s">
        <v>108</v>
      </c>
      <c r="Q721" s="9" t="s">
        <v>108</v>
      </c>
    </row>
    <row r="722" spans="1:17" ht="15" hidden="1" x14ac:dyDescent="0.25">
      <c r="A722" s="3" t="s">
        <v>2706</v>
      </c>
      <c r="B722" s="3" t="s">
        <v>24</v>
      </c>
      <c r="C722" s="3" t="s">
        <v>52</v>
      </c>
      <c r="D722" s="3" t="s">
        <v>53</v>
      </c>
      <c r="E722" s="5" t="s">
        <v>54</v>
      </c>
      <c r="F722" s="3" t="s">
        <v>778</v>
      </c>
      <c r="G722" s="5" t="s">
        <v>779</v>
      </c>
      <c r="H722" s="3"/>
      <c r="I722" s="12" t="s">
        <v>48</v>
      </c>
      <c r="J722" s="3"/>
      <c r="K722" s="3" t="s">
        <v>49</v>
      </c>
      <c r="L722" s="11">
        <v>42705</v>
      </c>
      <c r="M722" s="3">
        <v>24</v>
      </c>
      <c r="N722" s="3"/>
      <c r="O722" s="10">
        <v>95000</v>
      </c>
      <c r="P722" s="8" t="s">
        <v>108</v>
      </c>
      <c r="Q722" s="9" t="s">
        <v>108</v>
      </c>
    </row>
    <row r="723" spans="1:17" ht="15" hidden="1" x14ac:dyDescent="0.25">
      <c r="A723" s="3" t="s">
        <v>2707</v>
      </c>
      <c r="B723" s="3" t="s">
        <v>24</v>
      </c>
      <c r="C723" s="3" t="s">
        <v>52</v>
      </c>
      <c r="D723" s="3" t="s">
        <v>53</v>
      </c>
      <c r="E723" s="5" t="s">
        <v>54</v>
      </c>
      <c r="F723" s="3" t="s">
        <v>778</v>
      </c>
      <c r="G723" s="5" t="s">
        <v>779</v>
      </c>
      <c r="H723" s="3"/>
      <c r="I723" s="12" t="s">
        <v>48</v>
      </c>
      <c r="J723" s="3"/>
      <c r="K723" s="3" t="s">
        <v>49</v>
      </c>
      <c r="L723" s="11">
        <v>42705</v>
      </c>
      <c r="M723" s="3">
        <v>24</v>
      </c>
      <c r="N723" s="3"/>
      <c r="O723" s="10">
        <v>20000</v>
      </c>
      <c r="P723" s="8" t="s">
        <v>108</v>
      </c>
      <c r="Q723" s="9" t="s">
        <v>780</v>
      </c>
    </row>
    <row r="724" spans="1:17" ht="15" hidden="1" x14ac:dyDescent="0.25">
      <c r="A724" s="3" t="s">
        <v>2708</v>
      </c>
      <c r="B724" s="3" t="s">
        <v>3</v>
      </c>
      <c r="C724" s="3" t="s">
        <v>52</v>
      </c>
      <c r="D724" s="3" t="s">
        <v>53</v>
      </c>
      <c r="E724" s="5" t="s">
        <v>54</v>
      </c>
      <c r="F724" s="3" t="s">
        <v>781</v>
      </c>
      <c r="G724" s="5" t="s">
        <v>782</v>
      </c>
      <c r="H724" s="3"/>
      <c r="I724" s="12" t="s">
        <v>48</v>
      </c>
      <c r="J724" s="3"/>
      <c r="K724" s="3" t="s">
        <v>49</v>
      </c>
      <c r="L724" s="11">
        <v>42826</v>
      </c>
      <c r="M724" s="3">
        <v>36</v>
      </c>
      <c r="N724" s="3"/>
      <c r="O724" s="10">
        <v>25000</v>
      </c>
      <c r="P724" s="8" t="s">
        <v>108</v>
      </c>
      <c r="Q724" s="9" t="s">
        <v>108</v>
      </c>
    </row>
    <row r="725" spans="1:17" hidden="1" x14ac:dyDescent="0.3">
      <c r="A725" s="3" t="s">
        <v>2709</v>
      </c>
      <c r="B725" s="3" t="s">
        <v>8</v>
      </c>
      <c r="C725" s="3" t="s">
        <v>52</v>
      </c>
      <c r="D725" s="3" t="s">
        <v>53</v>
      </c>
      <c r="E725" s="5" t="s">
        <v>54</v>
      </c>
      <c r="F725" s="3" t="s">
        <v>783</v>
      </c>
      <c r="G725" s="5" t="s">
        <v>784</v>
      </c>
      <c r="H725" s="3"/>
      <c r="I725" s="12" t="s">
        <v>57</v>
      </c>
      <c r="J725" s="3"/>
      <c r="K725" s="3" t="s">
        <v>58</v>
      </c>
      <c r="L725" s="11">
        <v>43132</v>
      </c>
      <c r="M725" s="3">
        <v>36</v>
      </c>
      <c r="N725" s="3"/>
      <c r="O725" s="10">
        <v>260170</v>
      </c>
      <c r="P725" s="8" t="s">
        <v>59</v>
      </c>
      <c r="Q725" s="9" t="s">
        <v>59</v>
      </c>
    </row>
    <row r="726" spans="1:17" hidden="1" x14ac:dyDescent="0.3">
      <c r="A726" s="3" t="s">
        <v>2710</v>
      </c>
      <c r="B726" s="3" t="s">
        <v>1</v>
      </c>
      <c r="C726" s="3" t="s">
        <v>52</v>
      </c>
      <c r="D726" s="3" t="s">
        <v>53</v>
      </c>
      <c r="E726" s="5" t="s">
        <v>54</v>
      </c>
      <c r="F726" s="3" t="s">
        <v>454</v>
      </c>
      <c r="G726" s="5" t="s">
        <v>455</v>
      </c>
      <c r="H726" s="3"/>
      <c r="I726" s="12" t="s">
        <v>48</v>
      </c>
      <c r="J726" s="3"/>
      <c r="K726" s="3" t="s">
        <v>49</v>
      </c>
      <c r="L726" s="11">
        <v>42370</v>
      </c>
      <c r="M726" s="3">
        <v>24</v>
      </c>
      <c r="N726" s="3"/>
      <c r="O726" s="10">
        <v>311650</v>
      </c>
      <c r="P726" s="8" t="s">
        <v>59</v>
      </c>
      <c r="Q726" s="9" t="s">
        <v>59</v>
      </c>
    </row>
    <row r="727" spans="1:17" hidden="1" x14ac:dyDescent="0.3">
      <c r="A727" s="3" t="s">
        <v>2711</v>
      </c>
      <c r="B727" s="3" t="s">
        <v>1</v>
      </c>
      <c r="C727" s="3" t="s">
        <v>52</v>
      </c>
      <c r="D727" s="3" t="s">
        <v>53</v>
      </c>
      <c r="E727" s="5" t="s">
        <v>54</v>
      </c>
      <c r="F727" s="3" t="s">
        <v>454</v>
      </c>
      <c r="G727" s="5" t="s">
        <v>455</v>
      </c>
      <c r="H727" s="3"/>
      <c r="I727" s="12" t="s">
        <v>48</v>
      </c>
      <c r="J727" s="3"/>
      <c r="K727" s="3" t="s">
        <v>49</v>
      </c>
      <c r="L727" s="11">
        <v>42370</v>
      </c>
      <c r="M727" s="3">
        <v>36</v>
      </c>
      <c r="N727" s="3"/>
      <c r="O727" s="10">
        <v>152000</v>
      </c>
      <c r="P727" s="8" t="s">
        <v>59</v>
      </c>
      <c r="Q727" s="7" t="s">
        <v>59</v>
      </c>
    </row>
    <row r="728" spans="1:17" ht="15" hidden="1" x14ac:dyDescent="0.25">
      <c r="A728" s="3" t="s">
        <v>2712</v>
      </c>
      <c r="B728" s="3" t="s">
        <v>8</v>
      </c>
      <c r="C728" s="3" t="s">
        <v>52</v>
      </c>
      <c r="D728" s="3" t="s">
        <v>53</v>
      </c>
      <c r="E728" s="5" t="s">
        <v>54</v>
      </c>
      <c r="F728" s="3" t="s">
        <v>506</v>
      </c>
      <c r="G728" s="5" t="s">
        <v>507</v>
      </c>
      <c r="H728" s="3"/>
      <c r="I728" s="12" t="s">
        <v>57</v>
      </c>
      <c r="J728" s="3"/>
      <c r="K728" s="3" t="s">
        <v>58</v>
      </c>
      <c r="L728" s="11">
        <v>43040</v>
      </c>
      <c r="M728" s="3">
        <v>36</v>
      </c>
      <c r="N728" s="3"/>
      <c r="O728" s="10">
        <v>18000</v>
      </c>
      <c r="P728" s="8" t="s">
        <v>108</v>
      </c>
      <c r="Q728" s="9" t="s">
        <v>108</v>
      </c>
    </row>
    <row r="729" spans="1:17" ht="15" hidden="1" x14ac:dyDescent="0.25">
      <c r="A729" s="3" t="s">
        <v>2713</v>
      </c>
      <c r="B729" s="3" t="s">
        <v>2</v>
      </c>
      <c r="C729" s="3" t="s">
        <v>52</v>
      </c>
      <c r="D729" s="3" t="s">
        <v>53</v>
      </c>
      <c r="E729" s="5" t="s">
        <v>54</v>
      </c>
      <c r="F729" s="3" t="s">
        <v>368</v>
      </c>
      <c r="G729" s="5" t="s">
        <v>369</v>
      </c>
      <c r="H729" s="3"/>
      <c r="I729" s="12" t="s">
        <v>48</v>
      </c>
      <c r="J729" s="3"/>
      <c r="K729" s="3" t="s">
        <v>49</v>
      </c>
      <c r="L729" s="11">
        <v>42675</v>
      </c>
      <c r="M729" s="3">
        <v>60</v>
      </c>
      <c r="N729" s="3"/>
      <c r="O729" s="10">
        <v>10000</v>
      </c>
      <c r="P729" s="8" t="s">
        <v>81</v>
      </c>
      <c r="Q729" s="9" t="s">
        <v>81</v>
      </c>
    </row>
    <row r="730" spans="1:17" ht="15" hidden="1" x14ac:dyDescent="0.25">
      <c r="A730" s="3" t="s">
        <v>1827</v>
      </c>
      <c r="B730" s="3" t="s">
        <v>7</v>
      </c>
      <c r="C730" s="3" t="s">
        <v>52</v>
      </c>
      <c r="D730" s="3" t="s">
        <v>53</v>
      </c>
      <c r="E730" s="5" t="s">
        <v>54</v>
      </c>
      <c r="F730" s="3" t="s">
        <v>520</v>
      </c>
      <c r="G730" s="5" t="s">
        <v>521</v>
      </c>
      <c r="H730" s="3"/>
      <c r="I730" s="12" t="s">
        <v>57</v>
      </c>
      <c r="J730" s="3"/>
      <c r="K730" s="3" t="s">
        <v>58</v>
      </c>
      <c r="L730" s="11">
        <v>42826</v>
      </c>
      <c r="M730" s="3">
        <v>36</v>
      </c>
      <c r="N730" s="3"/>
      <c r="O730" s="10">
        <v>21000</v>
      </c>
      <c r="P730" s="8" t="s">
        <v>84</v>
      </c>
      <c r="Q730" s="9" t="s">
        <v>84</v>
      </c>
    </row>
    <row r="731" spans="1:17" ht="15" hidden="1" x14ac:dyDescent="0.25">
      <c r="A731" s="3" t="s">
        <v>2714</v>
      </c>
      <c r="B731" s="3" t="s">
        <v>8</v>
      </c>
      <c r="C731" s="3" t="s">
        <v>52</v>
      </c>
      <c r="D731" s="3" t="s">
        <v>785</v>
      </c>
      <c r="E731" s="5" t="s">
        <v>786</v>
      </c>
      <c r="F731" s="3" t="s">
        <v>787</v>
      </c>
      <c r="G731" s="5" t="s">
        <v>788</v>
      </c>
      <c r="H731" s="3"/>
      <c r="I731" s="12" t="s">
        <v>57</v>
      </c>
      <c r="J731" s="3"/>
      <c r="K731" s="3" t="s">
        <v>58</v>
      </c>
      <c r="L731" s="11">
        <v>43070</v>
      </c>
      <c r="M731" s="3">
        <v>36</v>
      </c>
      <c r="N731" s="3"/>
      <c r="O731" s="10">
        <v>162000</v>
      </c>
      <c r="P731" s="8" t="s">
        <v>108</v>
      </c>
      <c r="Q731" s="9" t="s">
        <v>108</v>
      </c>
    </row>
    <row r="732" spans="1:17" ht="15" hidden="1" x14ac:dyDescent="0.25">
      <c r="A732" s="3" t="s">
        <v>1828</v>
      </c>
      <c r="B732" s="3" t="s">
        <v>4</v>
      </c>
      <c r="C732" s="3" t="s">
        <v>52</v>
      </c>
      <c r="D732" s="3" t="s">
        <v>53</v>
      </c>
      <c r="E732" s="5" t="s">
        <v>54</v>
      </c>
      <c r="F732" s="3" t="s">
        <v>789</v>
      </c>
      <c r="G732" s="5" t="s">
        <v>790</v>
      </c>
      <c r="H732" s="3"/>
      <c r="I732" s="12" t="s">
        <v>48</v>
      </c>
      <c r="J732" s="3"/>
      <c r="K732" s="3" t="s">
        <v>49</v>
      </c>
      <c r="L732" s="11">
        <v>43160</v>
      </c>
      <c r="M732" s="3">
        <v>24</v>
      </c>
      <c r="N732" s="3"/>
      <c r="O732" s="10">
        <v>23750</v>
      </c>
      <c r="P732" s="8" t="s">
        <v>84</v>
      </c>
      <c r="Q732" s="9" t="s">
        <v>84</v>
      </c>
    </row>
    <row r="733" spans="1:17" ht="15" hidden="1" x14ac:dyDescent="0.25">
      <c r="A733" s="3" t="s">
        <v>2715</v>
      </c>
      <c r="B733" s="3" t="s">
        <v>3</v>
      </c>
      <c r="C733" s="3" t="s">
        <v>52</v>
      </c>
      <c r="D733" s="3" t="s">
        <v>580</v>
      </c>
      <c r="E733" s="5" t="s">
        <v>581</v>
      </c>
      <c r="F733" s="3" t="s">
        <v>791</v>
      </c>
      <c r="G733" s="5" t="s">
        <v>792</v>
      </c>
      <c r="H733" s="3"/>
      <c r="I733" s="12" t="s">
        <v>48</v>
      </c>
      <c r="J733" s="3"/>
      <c r="K733" s="3" t="s">
        <v>49</v>
      </c>
      <c r="L733" s="11" t="s">
        <v>50</v>
      </c>
      <c r="M733" s="3">
        <v>48</v>
      </c>
      <c r="N733" s="3"/>
      <c r="O733" s="10">
        <v>22000</v>
      </c>
      <c r="P733" s="8" t="s">
        <v>113</v>
      </c>
      <c r="Q733" s="9" t="s">
        <v>113</v>
      </c>
    </row>
    <row r="734" spans="1:17" hidden="1" x14ac:dyDescent="0.3">
      <c r="A734" s="3" t="s">
        <v>2716</v>
      </c>
      <c r="B734" s="3" t="s">
        <v>3</v>
      </c>
      <c r="C734" s="3" t="s">
        <v>52</v>
      </c>
      <c r="D734" s="3" t="s">
        <v>736</v>
      </c>
      <c r="E734" s="5" t="s">
        <v>737</v>
      </c>
      <c r="F734" s="3" t="s">
        <v>257</v>
      </c>
      <c r="G734" s="5" t="s">
        <v>258</v>
      </c>
      <c r="H734" s="3"/>
      <c r="I734" s="12" t="s">
        <v>48</v>
      </c>
      <c r="J734" s="3"/>
      <c r="K734" s="3" t="s">
        <v>49</v>
      </c>
      <c r="L734" s="11">
        <v>42948</v>
      </c>
      <c r="M734" s="3">
        <v>48</v>
      </c>
      <c r="N734" s="3"/>
      <c r="O734" s="10">
        <v>767736.5</v>
      </c>
      <c r="P734" s="8" t="s">
        <v>59</v>
      </c>
      <c r="Q734" s="9" t="s">
        <v>59</v>
      </c>
    </row>
    <row r="735" spans="1:17" ht="15" hidden="1" x14ac:dyDescent="0.25">
      <c r="A735" s="3" t="s">
        <v>2717</v>
      </c>
      <c r="B735" s="3" t="s">
        <v>3</v>
      </c>
      <c r="C735" s="3" t="s">
        <v>52</v>
      </c>
      <c r="D735" s="3" t="s">
        <v>53</v>
      </c>
      <c r="E735" s="5" t="s">
        <v>54</v>
      </c>
      <c r="F735" s="3" t="s">
        <v>793</v>
      </c>
      <c r="G735" s="5" t="s">
        <v>794</v>
      </c>
      <c r="H735" s="3"/>
      <c r="I735" s="12" t="s">
        <v>48</v>
      </c>
      <c r="J735" s="3"/>
      <c r="K735" s="3" t="s">
        <v>49</v>
      </c>
      <c r="L735" s="11" t="s">
        <v>50</v>
      </c>
      <c r="M735" s="3">
        <v>48</v>
      </c>
      <c r="N735" s="3"/>
      <c r="O735" s="10">
        <v>1500</v>
      </c>
      <c r="P735" s="8" t="s">
        <v>113</v>
      </c>
      <c r="Q735" s="9" t="s">
        <v>113</v>
      </c>
    </row>
    <row r="736" spans="1:17" ht="15" hidden="1" x14ac:dyDescent="0.25">
      <c r="A736" s="3" t="s">
        <v>2718</v>
      </c>
      <c r="B736" s="3" t="s">
        <v>7</v>
      </c>
      <c r="C736" s="3" t="s">
        <v>124</v>
      </c>
      <c r="D736" s="3" t="s">
        <v>196</v>
      </c>
      <c r="E736" s="5" t="s">
        <v>197</v>
      </c>
      <c r="F736" s="3" t="s">
        <v>127</v>
      </c>
      <c r="G736" s="5" t="s">
        <v>128</v>
      </c>
      <c r="H736" s="3"/>
      <c r="I736" s="12" t="s">
        <v>57</v>
      </c>
      <c r="J736" s="3"/>
      <c r="K736" s="3" t="s">
        <v>58</v>
      </c>
      <c r="L736" s="11">
        <v>42979</v>
      </c>
      <c r="M736" s="3">
        <v>48</v>
      </c>
      <c r="N736" s="3"/>
      <c r="O736" s="10">
        <v>4500000</v>
      </c>
      <c r="P736" s="8" t="s">
        <v>113</v>
      </c>
      <c r="Q736" s="9" t="s">
        <v>113</v>
      </c>
    </row>
    <row r="737" spans="1:17" ht="15" hidden="1" x14ac:dyDescent="0.25">
      <c r="A737" s="3" t="s">
        <v>1829</v>
      </c>
      <c r="B737" s="3" t="s">
        <v>3</v>
      </c>
      <c r="C737" s="3" t="s">
        <v>52</v>
      </c>
      <c r="D737" s="3" t="s">
        <v>221</v>
      </c>
      <c r="E737" s="5" t="s">
        <v>222</v>
      </c>
      <c r="F737" s="3" t="s">
        <v>476</v>
      </c>
      <c r="G737" s="5" t="s">
        <v>477</v>
      </c>
      <c r="H737" s="3"/>
      <c r="I737" s="12" t="s">
        <v>57</v>
      </c>
      <c r="J737" s="3"/>
      <c r="K737" s="3" t="s">
        <v>58</v>
      </c>
      <c r="L737" s="11" t="s">
        <v>50</v>
      </c>
      <c r="M737" s="3">
        <v>36</v>
      </c>
      <c r="N737" s="3"/>
      <c r="O737" s="10">
        <v>60000</v>
      </c>
      <c r="P737" s="8" t="s">
        <v>75</v>
      </c>
      <c r="Q737" s="9" t="s">
        <v>75</v>
      </c>
    </row>
    <row r="738" spans="1:17" ht="15" hidden="1" x14ac:dyDescent="0.25">
      <c r="A738" s="3" t="s">
        <v>2719</v>
      </c>
      <c r="B738" s="3" t="s">
        <v>3</v>
      </c>
      <c r="C738" s="3" t="s">
        <v>52</v>
      </c>
      <c r="D738" s="3" t="s">
        <v>71</v>
      </c>
      <c r="E738" s="5" t="s">
        <v>72</v>
      </c>
      <c r="F738" s="3" t="s">
        <v>111</v>
      </c>
      <c r="G738" s="5" t="s">
        <v>112</v>
      </c>
      <c r="H738" s="3"/>
      <c r="I738" s="12" t="s">
        <v>48</v>
      </c>
      <c r="J738" s="3"/>
      <c r="K738" s="3" t="s">
        <v>49</v>
      </c>
      <c r="L738" s="11" t="s">
        <v>50</v>
      </c>
      <c r="M738" s="3">
        <v>36</v>
      </c>
      <c r="N738" s="3"/>
      <c r="O738" s="10">
        <v>70000</v>
      </c>
      <c r="P738" s="8" t="s">
        <v>113</v>
      </c>
      <c r="Q738" s="9" t="s">
        <v>113</v>
      </c>
    </row>
    <row r="739" spans="1:17" ht="15" hidden="1" x14ac:dyDescent="0.25">
      <c r="A739" s="3" t="s">
        <v>2720</v>
      </c>
      <c r="B739" s="3" t="s">
        <v>2</v>
      </c>
      <c r="C739" s="3" t="s">
        <v>78</v>
      </c>
      <c r="D739" s="3" t="s">
        <v>795</v>
      </c>
      <c r="E739" s="5" t="s">
        <v>796</v>
      </c>
      <c r="F739" s="3"/>
      <c r="G739" s="5" t="s">
        <v>47</v>
      </c>
      <c r="H739" s="3"/>
      <c r="I739" s="12" t="s">
        <v>48</v>
      </c>
      <c r="J739" s="3"/>
      <c r="K739" s="3" t="s">
        <v>49</v>
      </c>
      <c r="L739" s="11">
        <v>42614</v>
      </c>
      <c r="M739" s="3">
        <v>24</v>
      </c>
      <c r="N739" s="3"/>
      <c r="O739" s="10">
        <v>90000</v>
      </c>
      <c r="P739" s="8" t="s">
        <v>108</v>
      </c>
      <c r="Q739" s="9" t="s">
        <v>108</v>
      </c>
    </row>
    <row r="740" spans="1:17" ht="15" hidden="1" x14ac:dyDescent="0.25">
      <c r="A740" s="3" t="s">
        <v>1830</v>
      </c>
      <c r="B740" s="3" t="s">
        <v>8</v>
      </c>
      <c r="C740" s="3" t="s">
        <v>44</v>
      </c>
      <c r="D740" s="3" t="s">
        <v>82</v>
      </c>
      <c r="E740" s="5" t="s">
        <v>83</v>
      </c>
      <c r="F740" s="3"/>
      <c r="G740" s="5" t="s">
        <v>47</v>
      </c>
      <c r="H740" s="3"/>
      <c r="I740" s="12" t="s">
        <v>57</v>
      </c>
      <c r="J740" s="3"/>
      <c r="K740" s="3" t="s">
        <v>58</v>
      </c>
      <c r="L740" s="11" t="s">
        <v>50</v>
      </c>
      <c r="M740" s="3">
        <v>36</v>
      </c>
      <c r="N740" s="3"/>
      <c r="O740" s="10">
        <v>1200000</v>
      </c>
      <c r="P740" s="8" t="s">
        <v>84</v>
      </c>
      <c r="Q740" s="9" t="s">
        <v>84</v>
      </c>
    </row>
    <row r="741" spans="1:17" ht="15" hidden="1" x14ac:dyDescent="0.25">
      <c r="A741" s="3" t="s">
        <v>1831</v>
      </c>
      <c r="B741" s="3" t="s">
        <v>2</v>
      </c>
      <c r="C741" s="3" t="s">
        <v>124</v>
      </c>
      <c r="D741" s="3" t="s">
        <v>196</v>
      </c>
      <c r="E741" s="5" t="s">
        <v>197</v>
      </c>
      <c r="F741" s="3" t="s">
        <v>797</v>
      </c>
      <c r="G741" s="5" t="s">
        <v>798</v>
      </c>
      <c r="H741" s="3"/>
      <c r="I741" s="12" t="s">
        <v>57</v>
      </c>
      <c r="J741" s="3"/>
      <c r="K741" s="3" t="s">
        <v>58</v>
      </c>
      <c r="L741" s="11" t="s">
        <v>50</v>
      </c>
      <c r="M741" s="3">
        <v>24</v>
      </c>
      <c r="N741" s="3"/>
      <c r="O741" s="10">
        <v>98500</v>
      </c>
      <c r="P741" s="8" t="s">
        <v>84</v>
      </c>
      <c r="Q741" s="9" t="s">
        <v>84</v>
      </c>
    </row>
    <row r="742" spans="1:17" ht="15" hidden="1" x14ac:dyDescent="0.25">
      <c r="A742" s="3" t="s">
        <v>2721</v>
      </c>
      <c r="B742" s="3" t="s">
        <v>9</v>
      </c>
      <c r="C742" s="3" t="s">
        <v>52</v>
      </c>
      <c r="D742" s="3" t="s">
        <v>799</v>
      </c>
      <c r="E742" s="5" t="s">
        <v>800</v>
      </c>
      <c r="F742" s="3" t="s">
        <v>458</v>
      </c>
      <c r="G742" s="5" t="s">
        <v>459</v>
      </c>
      <c r="H742" s="3"/>
      <c r="I742" s="12" t="s">
        <v>57</v>
      </c>
      <c r="J742" s="3"/>
      <c r="K742" s="3" t="s">
        <v>58</v>
      </c>
      <c r="L742" s="11">
        <v>43435</v>
      </c>
      <c r="M742" s="3">
        <v>36</v>
      </c>
      <c r="N742" s="3"/>
      <c r="O742" s="10">
        <v>200000</v>
      </c>
      <c r="P742" s="8" t="s">
        <v>113</v>
      </c>
      <c r="Q742" s="9" t="s">
        <v>113</v>
      </c>
    </row>
    <row r="743" spans="1:17" ht="15" hidden="1" x14ac:dyDescent="0.25">
      <c r="A743" s="3" t="s">
        <v>2722</v>
      </c>
      <c r="B743" s="3" t="s">
        <v>9</v>
      </c>
      <c r="C743" s="3" t="s">
        <v>52</v>
      </c>
      <c r="D743" s="3" t="s">
        <v>53</v>
      </c>
      <c r="E743" s="5" t="s">
        <v>54</v>
      </c>
      <c r="F743" s="3" t="s">
        <v>458</v>
      </c>
      <c r="G743" s="5" t="s">
        <v>459</v>
      </c>
      <c r="H743" s="3"/>
      <c r="I743" s="12" t="s">
        <v>57</v>
      </c>
      <c r="J743" s="3"/>
      <c r="K743" s="3" t="s">
        <v>58</v>
      </c>
      <c r="L743" s="11">
        <v>43344</v>
      </c>
      <c r="M743" s="3">
        <v>60</v>
      </c>
      <c r="N743" s="3"/>
      <c r="O743" s="10">
        <v>320000</v>
      </c>
      <c r="P743" s="8" t="s">
        <v>246</v>
      </c>
      <c r="Q743" s="9" t="s">
        <v>246</v>
      </c>
    </row>
    <row r="744" spans="1:17" ht="15" hidden="1" x14ac:dyDescent="0.25">
      <c r="A744" s="3" t="s">
        <v>2723</v>
      </c>
      <c r="B744" s="3" t="s">
        <v>9</v>
      </c>
      <c r="C744" s="3" t="s">
        <v>52</v>
      </c>
      <c r="D744" s="3" t="s">
        <v>53</v>
      </c>
      <c r="E744" s="5" t="s">
        <v>54</v>
      </c>
      <c r="F744" s="3" t="s">
        <v>458</v>
      </c>
      <c r="G744" s="5" t="s">
        <v>459</v>
      </c>
      <c r="H744" s="3"/>
      <c r="I744" s="12" t="s">
        <v>57</v>
      </c>
      <c r="J744" s="3"/>
      <c r="K744" s="3" t="s">
        <v>58</v>
      </c>
      <c r="L744" s="11">
        <v>43313</v>
      </c>
      <c r="M744" s="3">
        <v>48</v>
      </c>
      <c r="N744" s="3"/>
      <c r="O744" s="10">
        <v>200000</v>
      </c>
      <c r="P744" s="8" t="s">
        <v>108</v>
      </c>
      <c r="Q744" s="9" t="s">
        <v>108</v>
      </c>
    </row>
    <row r="745" spans="1:17" ht="15" hidden="1" x14ac:dyDescent="0.25">
      <c r="A745" s="3" t="s">
        <v>1832</v>
      </c>
      <c r="B745" s="3" t="s">
        <v>7</v>
      </c>
      <c r="C745" s="3" t="s">
        <v>78</v>
      </c>
      <c r="D745" s="3" t="s">
        <v>801</v>
      </c>
      <c r="E745" s="5" t="s">
        <v>802</v>
      </c>
      <c r="F745" s="3"/>
      <c r="G745" s="5" t="s">
        <v>47</v>
      </c>
      <c r="H745" s="3"/>
      <c r="I745" s="12" t="s">
        <v>48</v>
      </c>
      <c r="J745" s="3"/>
      <c r="K745" s="3" t="s">
        <v>49</v>
      </c>
      <c r="L745" s="11" t="s">
        <v>50</v>
      </c>
      <c r="M745" s="3">
        <v>12</v>
      </c>
      <c r="N745" s="3"/>
      <c r="O745" s="10">
        <v>23600</v>
      </c>
      <c r="P745" s="8" t="s">
        <v>84</v>
      </c>
      <c r="Q745" s="9" t="s">
        <v>84</v>
      </c>
    </row>
    <row r="746" spans="1:17" ht="15" hidden="1" x14ac:dyDescent="0.25">
      <c r="A746" s="3" t="s">
        <v>2724</v>
      </c>
      <c r="B746" s="3" t="s">
        <v>13</v>
      </c>
      <c r="C746" s="3" t="s">
        <v>52</v>
      </c>
      <c r="D746" s="3" t="s">
        <v>803</v>
      </c>
      <c r="E746" s="5" t="s">
        <v>804</v>
      </c>
      <c r="F746" s="3" t="s">
        <v>805</v>
      </c>
      <c r="G746" s="5" t="s">
        <v>806</v>
      </c>
      <c r="H746" s="3"/>
      <c r="I746" s="12" t="s">
        <v>48</v>
      </c>
      <c r="J746" s="3"/>
      <c r="K746" s="3" t="s">
        <v>49</v>
      </c>
      <c r="L746" s="11" t="s">
        <v>50</v>
      </c>
      <c r="M746" s="3">
        <v>36</v>
      </c>
      <c r="N746" s="3"/>
      <c r="O746" s="10">
        <v>46000</v>
      </c>
      <c r="P746" s="8" t="s">
        <v>84</v>
      </c>
      <c r="Q746" s="9" t="s">
        <v>246</v>
      </c>
    </row>
    <row r="747" spans="1:17" hidden="1" x14ac:dyDescent="0.3">
      <c r="A747" s="3" t="s">
        <v>2725</v>
      </c>
      <c r="B747" s="3" t="s">
        <v>13</v>
      </c>
      <c r="C747" s="3" t="s">
        <v>52</v>
      </c>
      <c r="D747" s="3" t="s">
        <v>803</v>
      </c>
      <c r="E747" s="5" t="s">
        <v>804</v>
      </c>
      <c r="F747" s="3" t="s">
        <v>805</v>
      </c>
      <c r="G747" s="5" t="s">
        <v>806</v>
      </c>
      <c r="H747" s="3"/>
      <c r="I747" s="12" t="s">
        <v>48</v>
      </c>
      <c r="J747" s="3"/>
      <c r="K747" s="3" t="s">
        <v>49</v>
      </c>
      <c r="L747" s="11" t="s">
        <v>50</v>
      </c>
      <c r="M747" s="3">
        <v>36</v>
      </c>
      <c r="N747" s="3"/>
      <c r="O747" s="10">
        <v>136000</v>
      </c>
      <c r="P747" s="8" t="s">
        <v>84</v>
      </c>
      <c r="Q747" s="9" t="s">
        <v>59</v>
      </c>
    </row>
    <row r="748" spans="1:17" ht="15" hidden="1" x14ac:dyDescent="0.25">
      <c r="A748" s="3" t="s">
        <v>2726</v>
      </c>
      <c r="B748" s="3" t="s">
        <v>13</v>
      </c>
      <c r="C748" s="3" t="s">
        <v>52</v>
      </c>
      <c r="D748" s="3" t="s">
        <v>803</v>
      </c>
      <c r="E748" s="5" t="s">
        <v>804</v>
      </c>
      <c r="F748" s="3" t="s">
        <v>805</v>
      </c>
      <c r="G748" s="5" t="s">
        <v>806</v>
      </c>
      <c r="H748" s="3"/>
      <c r="I748" s="12" t="s">
        <v>48</v>
      </c>
      <c r="J748" s="3"/>
      <c r="K748" s="3" t="s">
        <v>49</v>
      </c>
      <c r="L748" s="11" t="s">
        <v>50</v>
      </c>
      <c r="M748" s="3">
        <v>36</v>
      </c>
      <c r="N748" s="3"/>
      <c r="O748" s="10">
        <v>450000</v>
      </c>
      <c r="P748" s="8" t="s">
        <v>84</v>
      </c>
      <c r="Q748" s="9" t="s">
        <v>113</v>
      </c>
    </row>
    <row r="749" spans="1:17" ht="15" hidden="1" x14ac:dyDescent="0.25">
      <c r="A749" s="3" t="s">
        <v>1833</v>
      </c>
      <c r="B749" s="3" t="s">
        <v>13</v>
      </c>
      <c r="C749" s="3" t="s">
        <v>52</v>
      </c>
      <c r="D749" s="3" t="s">
        <v>803</v>
      </c>
      <c r="E749" s="5" t="s">
        <v>804</v>
      </c>
      <c r="F749" s="3" t="s">
        <v>805</v>
      </c>
      <c r="G749" s="5" t="s">
        <v>806</v>
      </c>
      <c r="H749" s="3"/>
      <c r="I749" s="12" t="s">
        <v>48</v>
      </c>
      <c r="J749" s="3"/>
      <c r="K749" s="3" t="s">
        <v>49</v>
      </c>
      <c r="L749" s="11" t="s">
        <v>50</v>
      </c>
      <c r="M749" s="3">
        <v>36</v>
      </c>
      <c r="N749" s="3"/>
      <c r="O749" s="10">
        <v>520000</v>
      </c>
      <c r="P749" s="8" t="s">
        <v>84</v>
      </c>
      <c r="Q749" s="9" t="s">
        <v>84</v>
      </c>
    </row>
    <row r="750" spans="1:17" hidden="1" x14ac:dyDescent="0.3">
      <c r="A750" s="3" t="s">
        <v>2727</v>
      </c>
      <c r="B750" s="3" t="s">
        <v>18</v>
      </c>
      <c r="C750" s="3" t="s">
        <v>52</v>
      </c>
      <c r="D750" s="3" t="s">
        <v>53</v>
      </c>
      <c r="E750" s="5" t="s">
        <v>54</v>
      </c>
      <c r="F750" s="3" t="s">
        <v>432</v>
      </c>
      <c r="G750" s="5" t="s">
        <v>433</v>
      </c>
      <c r="H750" s="3"/>
      <c r="I750" s="12" t="s">
        <v>48</v>
      </c>
      <c r="J750" s="3"/>
      <c r="K750" s="3" t="s">
        <v>49</v>
      </c>
      <c r="L750" s="11">
        <v>43374</v>
      </c>
      <c r="M750" s="3">
        <v>48</v>
      </c>
      <c r="N750" s="3"/>
      <c r="O750" s="10">
        <v>8602</v>
      </c>
      <c r="P750" s="8" t="s">
        <v>59</v>
      </c>
      <c r="Q750" s="9" t="s">
        <v>59</v>
      </c>
    </row>
    <row r="751" spans="1:17" ht="15" hidden="1" x14ac:dyDescent="0.25">
      <c r="A751" s="3" t="s">
        <v>1834</v>
      </c>
      <c r="B751" s="3" t="s">
        <v>5</v>
      </c>
      <c r="C751" s="3" t="s">
        <v>52</v>
      </c>
      <c r="D751" s="3" t="s">
        <v>53</v>
      </c>
      <c r="E751" s="5" t="s">
        <v>54</v>
      </c>
      <c r="F751" s="3" t="s">
        <v>408</v>
      </c>
      <c r="G751" s="5" t="s">
        <v>409</v>
      </c>
      <c r="H751" s="3"/>
      <c r="I751" s="12" t="s">
        <v>48</v>
      </c>
      <c r="J751" s="3"/>
      <c r="K751" s="3" t="s">
        <v>49</v>
      </c>
      <c r="L751" s="11" t="s">
        <v>50</v>
      </c>
      <c r="M751" s="3">
        <v>24</v>
      </c>
      <c r="N751" s="3"/>
      <c r="O751" s="10">
        <v>34400</v>
      </c>
      <c r="P751" s="8" t="s">
        <v>84</v>
      </c>
      <c r="Q751" s="9" t="s">
        <v>84</v>
      </c>
    </row>
    <row r="752" spans="1:17" ht="15" hidden="1" x14ac:dyDescent="0.25">
      <c r="A752" s="3" t="s">
        <v>2728</v>
      </c>
      <c r="B752" s="3" t="s">
        <v>807</v>
      </c>
      <c r="C752" s="3" t="s">
        <v>52</v>
      </c>
      <c r="D752" s="3" t="s">
        <v>808</v>
      </c>
      <c r="E752" s="5" t="s">
        <v>809</v>
      </c>
      <c r="F752" s="3" t="s">
        <v>257</v>
      </c>
      <c r="G752" s="5" t="s">
        <v>258</v>
      </c>
      <c r="H752" s="3"/>
      <c r="I752" s="12" t="s">
        <v>48</v>
      </c>
      <c r="J752" s="3"/>
      <c r="K752" s="3" t="s">
        <v>49</v>
      </c>
      <c r="L752" s="11">
        <v>43344</v>
      </c>
      <c r="M752" s="3">
        <v>36</v>
      </c>
      <c r="N752" s="3"/>
      <c r="O752" s="10">
        <v>54995</v>
      </c>
      <c r="P752" s="8" t="s">
        <v>246</v>
      </c>
      <c r="Q752" s="7" t="s">
        <v>64</v>
      </c>
    </row>
    <row r="753" spans="1:17" ht="15" hidden="1" x14ac:dyDescent="0.25">
      <c r="A753" s="3" t="s">
        <v>2729</v>
      </c>
      <c r="B753" s="3" t="s">
        <v>807</v>
      </c>
      <c r="C753" s="3" t="s">
        <v>52</v>
      </c>
      <c r="D753" s="3" t="s">
        <v>808</v>
      </c>
      <c r="E753" s="5" t="s">
        <v>809</v>
      </c>
      <c r="F753" s="3" t="s">
        <v>257</v>
      </c>
      <c r="G753" s="5" t="s">
        <v>258</v>
      </c>
      <c r="H753" s="3"/>
      <c r="I753" s="12" t="s">
        <v>48</v>
      </c>
      <c r="J753" s="3"/>
      <c r="K753" s="3" t="s">
        <v>49</v>
      </c>
      <c r="L753" s="11">
        <v>43344</v>
      </c>
      <c r="M753" s="3">
        <v>36</v>
      </c>
      <c r="N753" s="3"/>
      <c r="O753" s="10">
        <v>99515</v>
      </c>
      <c r="P753" s="8" t="s">
        <v>246</v>
      </c>
      <c r="Q753" s="9" t="s">
        <v>246</v>
      </c>
    </row>
    <row r="754" spans="1:17" ht="15" hidden="1" x14ac:dyDescent="0.25">
      <c r="A754" s="3" t="s">
        <v>1835</v>
      </c>
      <c r="B754" s="3" t="s">
        <v>2</v>
      </c>
      <c r="C754" s="3" t="s">
        <v>52</v>
      </c>
      <c r="D754" s="3" t="s">
        <v>53</v>
      </c>
      <c r="E754" s="5" t="s">
        <v>54</v>
      </c>
      <c r="F754" s="3" t="s">
        <v>257</v>
      </c>
      <c r="G754" s="5" t="s">
        <v>258</v>
      </c>
      <c r="H754" s="3"/>
      <c r="I754" s="12" t="s">
        <v>48</v>
      </c>
      <c r="J754" s="3"/>
      <c r="K754" s="3" t="s">
        <v>49</v>
      </c>
      <c r="L754" s="11">
        <v>42736</v>
      </c>
      <c r="M754" s="3">
        <v>36</v>
      </c>
      <c r="N754" s="3"/>
      <c r="O754" s="10">
        <v>4000</v>
      </c>
      <c r="P754" s="8" t="s">
        <v>84</v>
      </c>
      <c r="Q754" s="9" t="s">
        <v>84</v>
      </c>
    </row>
    <row r="755" spans="1:17" ht="15" hidden="1" x14ac:dyDescent="0.25">
      <c r="A755" s="3" t="s">
        <v>2730</v>
      </c>
      <c r="B755" s="3" t="s">
        <v>7</v>
      </c>
      <c r="C755" s="3" t="s">
        <v>52</v>
      </c>
      <c r="D755" s="3" t="s">
        <v>810</v>
      </c>
      <c r="E755" s="5" t="s">
        <v>811</v>
      </c>
      <c r="F755" s="3" t="s">
        <v>127</v>
      </c>
      <c r="G755" s="5" t="s">
        <v>233</v>
      </c>
      <c r="H755" s="3"/>
      <c r="I755" s="12" t="s">
        <v>57</v>
      </c>
      <c r="J755" s="3"/>
      <c r="K755" s="3" t="s">
        <v>58</v>
      </c>
      <c r="L755" s="11" t="s">
        <v>50</v>
      </c>
      <c r="M755" s="3">
        <v>24</v>
      </c>
      <c r="N755" s="3"/>
      <c r="O755" s="10">
        <v>25000</v>
      </c>
      <c r="P755" s="8" t="s">
        <v>113</v>
      </c>
      <c r="Q755" s="9" t="s">
        <v>113</v>
      </c>
    </row>
    <row r="756" spans="1:17" ht="15" hidden="1" x14ac:dyDescent="0.25">
      <c r="A756" s="3" t="s">
        <v>2731</v>
      </c>
      <c r="B756" s="3" t="s">
        <v>9</v>
      </c>
      <c r="C756" s="3" t="s">
        <v>52</v>
      </c>
      <c r="D756" s="3" t="s">
        <v>812</v>
      </c>
      <c r="E756" s="5" t="s">
        <v>813</v>
      </c>
      <c r="F756" s="3" t="s">
        <v>814</v>
      </c>
      <c r="G756" s="5" t="s">
        <v>815</v>
      </c>
      <c r="H756" s="3"/>
      <c r="I756" s="12" t="s">
        <v>48</v>
      </c>
      <c r="J756" s="3"/>
      <c r="K756" s="3" t="s">
        <v>49</v>
      </c>
      <c r="L756" s="11">
        <v>43252</v>
      </c>
      <c r="M756" s="3">
        <v>48</v>
      </c>
      <c r="N756" s="3"/>
      <c r="O756" s="10">
        <v>1500</v>
      </c>
      <c r="P756" s="8" t="s">
        <v>81</v>
      </c>
      <c r="Q756" s="9" t="s">
        <v>81</v>
      </c>
    </row>
    <row r="757" spans="1:17" ht="15" hidden="1" x14ac:dyDescent="0.25">
      <c r="A757" s="3" t="s">
        <v>2732</v>
      </c>
      <c r="B757" s="3" t="s">
        <v>7</v>
      </c>
      <c r="C757" s="3" t="s">
        <v>52</v>
      </c>
      <c r="D757" s="3" t="s">
        <v>812</v>
      </c>
      <c r="E757" s="5" t="s">
        <v>813</v>
      </c>
      <c r="F757" s="3" t="s">
        <v>478</v>
      </c>
      <c r="G757" s="5" t="s">
        <v>479</v>
      </c>
      <c r="H757" s="3"/>
      <c r="I757" s="12" t="s">
        <v>48</v>
      </c>
      <c r="J757" s="3"/>
      <c r="K757" s="3" t="s">
        <v>49</v>
      </c>
      <c r="L757" s="11">
        <v>42856</v>
      </c>
      <c r="M757" s="3">
        <v>36</v>
      </c>
      <c r="N757" s="3"/>
      <c r="O757" s="10">
        <v>36120</v>
      </c>
      <c r="P757" s="8" t="s">
        <v>64</v>
      </c>
      <c r="Q757" s="9" t="s">
        <v>64</v>
      </c>
    </row>
    <row r="758" spans="1:17" ht="15" hidden="1" x14ac:dyDescent="0.25">
      <c r="A758" s="3" t="s">
        <v>2733</v>
      </c>
      <c r="B758" s="3" t="s">
        <v>17</v>
      </c>
      <c r="C758" s="3" t="s">
        <v>52</v>
      </c>
      <c r="D758" s="3" t="s">
        <v>816</v>
      </c>
      <c r="E758" s="5" t="s">
        <v>817</v>
      </c>
      <c r="F758" s="3" t="s">
        <v>818</v>
      </c>
      <c r="G758" s="5" t="s">
        <v>819</v>
      </c>
      <c r="H758" s="3"/>
      <c r="I758" s="12" t="s">
        <v>57</v>
      </c>
      <c r="J758" s="3"/>
      <c r="K758" s="3" t="s">
        <v>58</v>
      </c>
      <c r="L758" s="11">
        <v>43160</v>
      </c>
      <c r="M758" s="3">
        <v>36</v>
      </c>
      <c r="N758" s="3"/>
      <c r="O758" s="10">
        <v>115000</v>
      </c>
      <c r="P758" s="8" t="s">
        <v>113</v>
      </c>
      <c r="Q758" s="9" t="s">
        <v>113</v>
      </c>
    </row>
    <row r="759" spans="1:17" hidden="1" x14ac:dyDescent="0.3">
      <c r="A759" s="3" t="s">
        <v>2734</v>
      </c>
      <c r="B759" s="3" t="s">
        <v>8</v>
      </c>
      <c r="C759" s="3" t="s">
        <v>52</v>
      </c>
      <c r="D759" s="3" t="s">
        <v>816</v>
      </c>
      <c r="E759" s="5" t="s">
        <v>817</v>
      </c>
      <c r="F759" s="3" t="s">
        <v>820</v>
      </c>
      <c r="G759" s="5" t="s">
        <v>821</v>
      </c>
      <c r="H759" s="3"/>
      <c r="I759" s="12" t="s">
        <v>57</v>
      </c>
      <c r="J759" s="3"/>
      <c r="K759" s="3" t="s">
        <v>58</v>
      </c>
      <c r="L759" s="11">
        <v>43101</v>
      </c>
      <c r="M759" s="3">
        <v>36</v>
      </c>
      <c r="N759" s="3"/>
      <c r="O759" s="10">
        <v>225000.5</v>
      </c>
      <c r="P759" s="8" t="s">
        <v>59</v>
      </c>
      <c r="Q759" s="9" t="s">
        <v>59</v>
      </c>
    </row>
    <row r="760" spans="1:17" ht="15" hidden="1" x14ac:dyDescent="0.25">
      <c r="A760" s="3" t="s">
        <v>2735</v>
      </c>
      <c r="B760" s="3" t="s">
        <v>584</v>
      </c>
      <c r="C760" s="3" t="s">
        <v>44</v>
      </c>
      <c r="D760" s="3" t="s">
        <v>822</v>
      </c>
      <c r="E760" s="5" t="s">
        <v>823</v>
      </c>
      <c r="F760" s="3"/>
      <c r="G760" s="5" t="s">
        <v>47</v>
      </c>
      <c r="H760" s="3"/>
      <c r="I760" s="12" t="s">
        <v>48</v>
      </c>
      <c r="J760" s="3"/>
      <c r="K760" s="3" t="s">
        <v>49</v>
      </c>
      <c r="L760" s="11" t="s">
        <v>50</v>
      </c>
      <c r="M760" s="3">
        <v>36</v>
      </c>
      <c r="N760" s="3"/>
      <c r="O760" s="10">
        <v>13000</v>
      </c>
      <c r="P760" s="8" t="s">
        <v>113</v>
      </c>
      <c r="Q760" s="9" t="s">
        <v>246</v>
      </c>
    </row>
    <row r="761" spans="1:17" ht="15" hidden="1" x14ac:dyDescent="0.25">
      <c r="A761" s="3" t="s">
        <v>2736</v>
      </c>
      <c r="B761" s="3" t="s">
        <v>584</v>
      </c>
      <c r="C761" s="3" t="s">
        <v>44</v>
      </c>
      <c r="D761" s="3" t="s">
        <v>822</v>
      </c>
      <c r="E761" s="5" t="s">
        <v>823</v>
      </c>
      <c r="F761" s="3"/>
      <c r="G761" s="5" t="s">
        <v>47</v>
      </c>
      <c r="H761" s="3"/>
      <c r="I761" s="12" t="s">
        <v>48</v>
      </c>
      <c r="J761" s="3"/>
      <c r="K761" s="3" t="s">
        <v>49</v>
      </c>
      <c r="L761" s="11" t="s">
        <v>50</v>
      </c>
      <c r="M761" s="3">
        <v>36</v>
      </c>
      <c r="N761" s="3"/>
      <c r="O761" s="10">
        <v>60000</v>
      </c>
      <c r="P761" s="8" t="s">
        <v>113</v>
      </c>
      <c r="Q761" s="9" t="s">
        <v>113</v>
      </c>
    </row>
    <row r="762" spans="1:17" ht="15" hidden="1" x14ac:dyDescent="0.25">
      <c r="A762" s="3" t="s">
        <v>2737</v>
      </c>
      <c r="B762" s="3" t="s">
        <v>584</v>
      </c>
      <c r="C762" s="3" t="s">
        <v>44</v>
      </c>
      <c r="D762" s="3" t="s">
        <v>822</v>
      </c>
      <c r="E762" s="5" t="s">
        <v>823</v>
      </c>
      <c r="F762" s="3"/>
      <c r="G762" s="5" t="s">
        <v>47</v>
      </c>
      <c r="H762" s="3"/>
      <c r="I762" s="12" t="s">
        <v>48</v>
      </c>
      <c r="J762" s="3"/>
      <c r="K762" s="3" t="s">
        <v>49</v>
      </c>
      <c r="L762" s="11" t="s">
        <v>50</v>
      </c>
      <c r="M762" s="3">
        <v>36</v>
      </c>
      <c r="N762" s="3"/>
      <c r="O762" s="10">
        <v>45000</v>
      </c>
      <c r="P762" s="8" t="s">
        <v>113</v>
      </c>
      <c r="Q762" s="9" t="s">
        <v>81</v>
      </c>
    </row>
    <row r="763" spans="1:17" ht="15" hidden="1" x14ac:dyDescent="0.25">
      <c r="A763" s="3" t="s">
        <v>1836</v>
      </c>
      <c r="B763" s="3" t="s">
        <v>584</v>
      </c>
      <c r="C763" s="3" t="s">
        <v>44</v>
      </c>
      <c r="D763" s="3" t="s">
        <v>822</v>
      </c>
      <c r="E763" s="5" t="s">
        <v>823</v>
      </c>
      <c r="F763" s="3"/>
      <c r="G763" s="5" t="s">
        <v>47</v>
      </c>
      <c r="H763" s="3"/>
      <c r="I763" s="12" t="s">
        <v>48</v>
      </c>
      <c r="J763" s="3"/>
      <c r="K763" s="3" t="s">
        <v>49</v>
      </c>
      <c r="L763" s="11" t="s">
        <v>50</v>
      </c>
      <c r="M763" s="3">
        <v>36</v>
      </c>
      <c r="N763" s="3"/>
      <c r="O763" s="10">
        <v>17000</v>
      </c>
      <c r="P763" s="8" t="s">
        <v>113</v>
      </c>
      <c r="Q763" s="9" t="s">
        <v>75</v>
      </c>
    </row>
    <row r="764" spans="1:17" ht="15" hidden="1" x14ac:dyDescent="0.25">
      <c r="A764" s="3" t="s">
        <v>1837</v>
      </c>
      <c r="B764" s="3" t="s">
        <v>584</v>
      </c>
      <c r="C764" s="3" t="s">
        <v>44</v>
      </c>
      <c r="D764" s="3" t="s">
        <v>822</v>
      </c>
      <c r="E764" s="5" t="s">
        <v>823</v>
      </c>
      <c r="F764" s="3"/>
      <c r="G764" s="5" t="s">
        <v>47</v>
      </c>
      <c r="H764" s="3"/>
      <c r="I764" s="12" t="s">
        <v>48</v>
      </c>
      <c r="J764" s="3"/>
      <c r="K764" s="3" t="s">
        <v>49</v>
      </c>
      <c r="L764" s="11" t="s">
        <v>50</v>
      </c>
      <c r="M764" s="3">
        <v>36</v>
      </c>
      <c r="N764" s="3"/>
      <c r="O764" s="10">
        <v>5000</v>
      </c>
      <c r="P764" s="8" t="s">
        <v>113</v>
      </c>
      <c r="Q764" s="9" t="s">
        <v>187</v>
      </c>
    </row>
    <row r="765" spans="1:17" ht="15" hidden="1" x14ac:dyDescent="0.25">
      <c r="A765" s="3" t="s">
        <v>2738</v>
      </c>
      <c r="B765" s="3" t="s">
        <v>24</v>
      </c>
      <c r="C765" s="3" t="s">
        <v>52</v>
      </c>
      <c r="D765" s="3" t="s">
        <v>824</v>
      </c>
      <c r="E765" s="5" t="s">
        <v>825</v>
      </c>
      <c r="F765" s="3" t="s">
        <v>826</v>
      </c>
      <c r="G765" s="5" t="s">
        <v>827</v>
      </c>
      <c r="H765" s="3"/>
      <c r="I765" s="12" t="s">
        <v>48</v>
      </c>
      <c r="J765" s="3"/>
      <c r="K765" s="3" t="s">
        <v>49</v>
      </c>
      <c r="L765" s="11">
        <v>42614</v>
      </c>
      <c r="M765" s="3">
        <v>36</v>
      </c>
      <c r="N765" s="3"/>
      <c r="O765" s="10">
        <v>330000</v>
      </c>
      <c r="P765" s="8" t="s">
        <v>108</v>
      </c>
      <c r="Q765" s="9" t="s">
        <v>64</v>
      </c>
    </row>
    <row r="766" spans="1:17" ht="15" hidden="1" x14ac:dyDescent="0.25">
      <c r="A766" s="3" t="s">
        <v>2739</v>
      </c>
      <c r="B766" s="3" t="s">
        <v>24</v>
      </c>
      <c r="C766" s="3" t="s">
        <v>52</v>
      </c>
      <c r="D766" s="3" t="s">
        <v>824</v>
      </c>
      <c r="E766" s="5" t="s">
        <v>825</v>
      </c>
      <c r="F766" s="3" t="s">
        <v>826</v>
      </c>
      <c r="G766" s="5" t="s">
        <v>827</v>
      </c>
      <c r="H766" s="3"/>
      <c r="I766" s="12" t="s">
        <v>48</v>
      </c>
      <c r="J766" s="3"/>
      <c r="K766" s="3" t="s">
        <v>49</v>
      </c>
      <c r="L766" s="11">
        <v>42614</v>
      </c>
      <c r="M766" s="3">
        <v>36</v>
      </c>
      <c r="N766" s="3"/>
      <c r="O766" s="10">
        <v>98000</v>
      </c>
      <c r="P766" s="8" t="s">
        <v>108</v>
      </c>
      <c r="Q766" s="9" t="s">
        <v>103</v>
      </c>
    </row>
    <row r="767" spans="1:17" ht="15" hidden="1" x14ac:dyDescent="0.25">
      <c r="A767" s="3" t="s">
        <v>2740</v>
      </c>
      <c r="B767" s="3" t="s">
        <v>24</v>
      </c>
      <c r="C767" s="3" t="s">
        <v>52</v>
      </c>
      <c r="D767" s="3" t="s">
        <v>824</v>
      </c>
      <c r="E767" s="5" t="s">
        <v>825</v>
      </c>
      <c r="F767" s="3" t="s">
        <v>826</v>
      </c>
      <c r="G767" s="5" t="s">
        <v>827</v>
      </c>
      <c r="H767" s="3"/>
      <c r="I767" s="12" t="s">
        <v>48</v>
      </c>
      <c r="J767" s="3"/>
      <c r="K767" s="3" t="s">
        <v>49</v>
      </c>
      <c r="L767" s="11">
        <v>42614</v>
      </c>
      <c r="M767" s="3">
        <v>36</v>
      </c>
      <c r="N767" s="3"/>
      <c r="O767" s="10">
        <v>330000</v>
      </c>
      <c r="P767" s="8" t="s">
        <v>108</v>
      </c>
      <c r="Q767" s="9" t="s">
        <v>113</v>
      </c>
    </row>
    <row r="768" spans="1:17" ht="15" hidden="1" x14ac:dyDescent="0.25">
      <c r="A768" s="3" t="s">
        <v>2741</v>
      </c>
      <c r="B768" s="3" t="s">
        <v>24</v>
      </c>
      <c r="C768" s="3" t="s">
        <v>52</v>
      </c>
      <c r="D768" s="3" t="s">
        <v>824</v>
      </c>
      <c r="E768" s="5" t="s">
        <v>825</v>
      </c>
      <c r="F768" s="3" t="s">
        <v>826</v>
      </c>
      <c r="G768" s="5" t="s">
        <v>827</v>
      </c>
      <c r="H768" s="3"/>
      <c r="I768" s="12" t="s">
        <v>48</v>
      </c>
      <c r="J768" s="3"/>
      <c r="K768" s="3" t="s">
        <v>49</v>
      </c>
      <c r="L768" s="11">
        <v>42614</v>
      </c>
      <c r="M768" s="3">
        <v>36</v>
      </c>
      <c r="N768" s="3"/>
      <c r="O768" s="10">
        <v>540000</v>
      </c>
      <c r="P768" s="8" t="s">
        <v>108</v>
      </c>
      <c r="Q768" s="9" t="s">
        <v>81</v>
      </c>
    </row>
    <row r="769" spans="1:17" ht="15" hidden="1" x14ac:dyDescent="0.25">
      <c r="A769" s="3" t="s">
        <v>2742</v>
      </c>
      <c r="B769" s="3" t="s">
        <v>24</v>
      </c>
      <c r="C769" s="3" t="s">
        <v>52</v>
      </c>
      <c r="D769" s="3" t="s">
        <v>824</v>
      </c>
      <c r="E769" s="5" t="s">
        <v>825</v>
      </c>
      <c r="F769" s="3" t="s">
        <v>826</v>
      </c>
      <c r="G769" s="5" t="s">
        <v>827</v>
      </c>
      <c r="H769" s="3"/>
      <c r="I769" s="12" t="s">
        <v>48</v>
      </c>
      <c r="J769" s="3"/>
      <c r="K769" s="3" t="s">
        <v>49</v>
      </c>
      <c r="L769" s="11">
        <v>42614</v>
      </c>
      <c r="M769" s="3">
        <v>36</v>
      </c>
      <c r="N769" s="3"/>
      <c r="O769" s="10">
        <v>200000</v>
      </c>
      <c r="P769" s="8" t="s">
        <v>108</v>
      </c>
      <c r="Q769" s="9" t="s">
        <v>108</v>
      </c>
    </row>
    <row r="770" spans="1:17" ht="15" hidden="1" x14ac:dyDescent="0.25">
      <c r="A770" s="3" t="s">
        <v>2743</v>
      </c>
      <c r="B770" s="3" t="s">
        <v>24</v>
      </c>
      <c r="C770" s="3" t="s">
        <v>52</v>
      </c>
      <c r="D770" s="3" t="s">
        <v>824</v>
      </c>
      <c r="E770" s="5" t="s">
        <v>825</v>
      </c>
      <c r="F770" s="3" t="s">
        <v>826</v>
      </c>
      <c r="G770" s="5" t="s">
        <v>827</v>
      </c>
      <c r="H770" s="3"/>
      <c r="I770" s="12" t="s">
        <v>48</v>
      </c>
      <c r="J770" s="3"/>
      <c r="K770" s="3" t="s">
        <v>49</v>
      </c>
      <c r="L770" s="11">
        <v>42614</v>
      </c>
      <c r="M770" s="3">
        <v>36</v>
      </c>
      <c r="N770" s="3"/>
      <c r="O770" s="10">
        <v>160000</v>
      </c>
      <c r="P770" s="8" t="s">
        <v>108</v>
      </c>
      <c r="Q770" s="9" t="s">
        <v>214</v>
      </c>
    </row>
    <row r="771" spans="1:17" ht="15" hidden="1" x14ac:dyDescent="0.25">
      <c r="A771" s="3" t="s">
        <v>2744</v>
      </c>
      <c r="B771" s="3" t="s">
        <v>24</v>
      </c>
      <c r="C771" s="3" t="s">
        <v>52</v>
      </c>
      <c r="D771" s="3" t="s">
        <v>824</v>
      </c>
      <c r="E771" s="5" t="s">
        <v>825</v>
      </c>
      <c r="F771" s="3" t="s">
        <v>826</v>
      </c>
      <c r="G771" s="5" t="s">
        <v>827</v>
      </c>
      <c r="H771" s="3"/>
      <c r="I771" s="12" t="s">
        <v>48</v>
      </c>
      <c r="J771" s="3"/>
      <c r="K771" s="3" t="s">
        <v>49</v>
      </c>
      <c r="L771" s="11">
        <v>42614</v>
      </c>
      <c r="M771" s="3">
        <v>36</v>
      </c>
      <c r="N771" s="3"/>
      <c r="O771" s="10">
        <v>80000</v>
      </c>
      <c r="P771" s="8" t="s">
        <v>108</v>
      </c>
      <c r="Q771" s="9" t="s">
        <v>780</v>
      </c>
    </row>
    <row r="772" spans="1:17" ht="15" hidden="1" x14ac:dyDescent="0.25">
      <c r="A772" s="3" t="s">
        <v>2745</v>
      </c>
      <c r="B772" s="3" t="s">
        <v>24</v>
      </c>
      <c r="C772" s="3" t="s">
        <v>52</v>
      </c>
      <c r="D772" s="3" t="s">
        <v>824</v>
      </c>
      <c r="E772" s="5" t="s">
        <v>825</v>
      </c>
      <c r="F772" s="3" t="s">
        <v>826</v>
      </c>
      <c r="G772" s="5" t="s">
        <v>827</v>
      </c>
      <c r="H772" s="3"/>
      <c r="I772" s="12" t="s">
        <v>48</v>
      </c>
      <c r="J772" s="3"/>
      <c r="K772" s="3" t="s">
        <v>49</v>
      </c>
      <c r="L772" s="11">
        <v>42614</v>
      </c>
      <c r="M772" s="3">
        <v>36</v>
      </c>
      <c r="N772" s="3"/>
      <c r="O772" s="10">
        <v>150000</v>
      </c>
      <c r="P772" s="8" t="s">
        <v>108</v>
      </c>
      <c r="Q772" s="9" t="s">
        <v>828</v>
      </c>
    </row>
    <row r="773" spans="1:17" ht="15" hidden="1" x14ac:dyDescent="0.25">
      <c r="A773" s="3" t="s">
        <v>2746</v>
      </c>
      <c r="B773" s="3" t="s">
        <v>2</v>
      </c>
      <c r="C773" s="3" t="s">
        <v>52</v>
      </c>
      <c r="D773" s="3" t="s">
        <v>829</v>
      </c>
      <c r="E773" s="5" t="s">
        <v>830</v>
      </c>
      <c r="F773" s="3" t="s">
        <v>831</v>
      </c>
      <c r="G773" s="5" t="s">
        <v>832</v>
      </c>
      <c r="H773" s="3"/>
      <c r="I773" s="12" t="s">
        <v>57</v>
      </c>
      <c r="J773" s="3"/>
      <c r="K773" s="3" t="s">
        <v>58</v>
      </c>
      <c r="L773" s="11">
        <v>42767</v>
      </c>
      <c r="M773" s="3">
        <v>12</v>
      </c>
      <c r="N773" s="3"/>
      <c r="O773" s="10">
        <v>28000</v>
      </c>
      <c r="P773" s="8" t="s">
        <v>108</v>
      </c>
      <c r="Q773" s="9" t="s">
        <v>108</v>
      </c>
    </row>
    <row r="774" spans="1:17" ht="15" hidden="1" x14ac:dyDescent="0.25">
      <c r="A774" s="3" t="s">
        <v>1838</v>
      </c>
      <c r="B774" s="3" t="s">
        <v>24</v>
      </c>
      <c r="C774" s="3" t="s">
        <v>52</v>
      </c>
      <c r="D774" s="3" t="s">
        <v>360</v>
      </c>
      <c r="E774" s="5" t="s">
        <v>361</v>
      </c>
      <c r="F774" s="3" t="s">
        <v>776</v>
      </c>
      <c r="G774" s="5" t="s">
        <v>777</v>
      </c>
      <c r="H774" s="3"/>
      <c r="I774" s="12" t="s">
        <v>48</v>
      </c>
      <c r="J774" s="3"/>
      <c r="K774" s="3" t="s">
        <v>49</v>
      </c>
      <c r="L774" s="11">
        <v>42736</v>
      </c>
      <c r="M774" s="3">
        <v>12</v>
      </c>
      <c r="N774" s="3"/>
      <c r="O774" s="10">
        <v>30000</v>
      </c>
      <c r="P774" s="8" t="s">
        <v>108</v>
      </c>
      <c r="Q774" s="9" t="s">
        <v>833</v>
      </c>
    </row>
    <row r="775" spans="1:17" ht="15" hidden="1" x14ac:dyDescent="0.25">
      <c r="A775" s="3" t="s">
        <v>2747</v>
      </c>
      <c r="B775" s="3" t="s">
        <v>24</v>
      </c>
      <c r="C775" s="3" t="s">
        <v>52</v>
      </c>
      <c r="D775" s="3" t="s">
        <v>360</v>
      </c>
      <c r="E775" s="5" t="s">
        <v>361</v>
      </c>
      <c r="F775" s="3" t="s">
        <v>776</v>
      </c>
      <c r="G775" s="5" t="s">
        <v>777</v>
      </c>
      <c r="H775" s="3"/>
      <c r="I775" s="12" t="s">
        <v>48</v>
      </c>
      <c r="J775" s="3"/>
      <c r="K775" s="3" t="s">
        <v>49</v>
      </c>
      <c r="L775" s="11">
        <v>42736</v>
      </c>
      <c r="M775" s="3">
        <v>12</v>
      </c>
      <c r="N775" s="3"/>
      <c r="O775" s="10">
        <v>80000</v>
      </c>
      <c r="P775" s="8" t="s">
        <v>108</v>
      </c>
      <c r="Q775" s="9" t="s">
        <v>108</v>
      </c>
    </row>
    <row r="776" spans="1:17" ht="15" hidden="1" x14ac:dyDescent="0.25">
      <c r="A776" s="3" t="s">
        <v>1839</v>
      </c>
      <c r="B776" s="3" t="s">
        <v>24</v>
      </c>
      <c r="C776" s="3" t="s">
        <v>52</v>
      </c>
      <c r="D776" s="3" t="s">
        <v>510</v>
      </c>
      <c r="E776" s="5" t="s">
        <v>511</v>
      </c>
      <c r="F776" s="3" t="s">
        <v>62</v>
      </c>
      <c r="G776" s="5" t="s">
        <v>63</v>
      </c>
      <c r="H776" s="3"/>
      <c r="I776" s="12" t="s">
        <v>57</v>
      </c>
      <c r="J776" s="3"/>
      <c r="K776" s="3" t="s">
        <v>58</v>
      </c>
      <c r="L776" s="11">
        <v>42767</v>
      </c>
      <c r="M776" s="3">
        <v>12</v>
      </c>
      <c r="N776" s="3"/>
      <c r="O776" s="10">
        <v>9000</v>
      </c>
      <c r="P776" s="8" t="s">
        <v>108</v>
      </c>
      <c r="Q776" s="9" t="s">
        <v>833</v>
      </c>
    </row>
    <row r="777" spans="1:17" ht="15" hidden="1" x14ac:dyDescent="0.25">
      <c r="A777" s="3" t="s">
        <v>2748</v>
      </c>
      <c r="B777" s="3" t="s">
        <v>24</v>
      </c>
      <c r="C777" s="3" t="s">
        <v>52</v>
      </c>
      <c r="D777" s="3" t="s">
        <v>510</v>
      </c>
      <c r="E777" s="5" t="s">
        <v>511</v>
      </c>
      <c r="F777" s="3" t="s">
        <v>62</v>
      </c>
      <c r="G777" s="5" t="s">
        <v>63</v>
      </c>
      <c r="H777" s="3"/>
      <c r="I777" s="12" t="s">
        <v>57</v>
      </c>
      <c r="J777" s="3"/>
      <c r="K777" s="3" t="s">
        <v>58</v>
      </c>
      <c r="L777" s="11">
        <v>42767</v>
      </c>
      <c r="M777" s="3">
        <v>12</v>
      </c>
      <c r="N777" s="3"/>
      <c r="O777" s="10">
        <v>250000</v>
      </c>
      <c r="P777" s="8" t="s">
        <v>108</v>
      </c>
      <c r="Q777" s="7" t="s">
        <v>108</v>
      </c>
    </row>
    <row r="778" spans="1:17" ht="15" hidden="1" x14ac:dyDescent="0.25">
      <c r="A778" s="3" t="s">
        <v>2749</v>
      </c>
      <c r="B778" s="3" t="s">
        <v>24</v>
      </c>
      <c r="C778" s="3" t="s">
        <v>52</v>
      </c>
      <c r="D778" s="3" t="s">
        <v>510</v>
      </c>
      <c r="E778" s="5" t="s">
        <v>511</v>
      </c>
      <c r="F778" s="3" t="s">
        <v>62</v>
      </c>
      <c r="G778" s="5" t="s">
        <v>63</v>
      </c>
      <c r="H778" s="3"/>
      <c r="I778" s="12" t="s">
        <v>57</v>
      </c>
      <c r="J778" s="3"/>
      <c r="K778" s="3" t="s">
        <v>58</v>
      </c>
      <c r="L778" s="11">
        <v>42767</v>
      </c>
      <c r="M778" s="3">
        <v>12</v>
      </c>
      <c r="N778" s="3"/>
      <c r="O778" s="10">
        <v>105000</v>
      </c>
      <c r="P778" s="8" t="s">
        <v>108</v>
      </c>
      <c r="Q778" s="9" t="s">
        <v>760</v>
      </c>
    </row>
    <row r="779" spans="1:17" ht="15" hidden="1" x14ac:dyDescent="0.25">
      <c r="A779" s="3" t="s">
        <v>2750</v>
      </c>
      <c r="B779" s="3" t="s">
        <v>17</v>
      </c>
      <c r="C779" s="3" t="s">
        <v>52</v>
      </c>
      <c r="D779" s="3" t="s">
        <v>834</v>
      </c>
      <c r="E779" s="5" t="s">
        <v>835</v>
      </c>
      <c r="F779" s="3" t="s">
        <v>62</v>
      </c>
      <c r="G779" s="5" t="s">
        <v>63</v>
      </c>
      <c r="H779" s="3"/>
      <c r="I779" s="12" t="s">
        <v>57</v>
      </c>
      <c r="J779" s="3"/>
      <c r="K779" s="3" t="s">
        <v>58</v>
      </c>
      <c r="L779" s="11">
        <v>43070</v>
      </c>
      <c r="M779" s="3">
        <v>12</v>
      </c>
      <c r="N779" s="3"/>
      <c r="O779" s="10">
        <v>250000</v>
      </c>
      <c r="P779" s="8" t="s">
        <v>108</v>
      </c>
      <c r="Q779" s="9" t="s">
        <v>108</v>
      </c>
    </row>
    <row r="780" spans="1:17" ht="15" hidden="1" x14ac:dyDescent="0.25">
      <c r="A780" s="3" t="s">
        <v>2751</v>
      </c>
      <c r="B780" s="3" t="s">
        <v>13</v>
      </c>
      <c r="C780" s="3" t="s">
        <v>52</v>
      </c>
      <c r="D780" s="3" t="s">
        <v>836</v>
      </c>
      <c r="E780" s="5" t="s">
        <v>837</v>
      </c>
      <c r="F780" s="3" t="s">
        <v>392</v>
      </c>
      <c r="G780" s="5" t="s">
        <v>393</v>
      </c>
      <c r="H780" s="3"/>
      <c r="I780" s="12" t="s">
        <v>57</v>
      </c>
      <c r="J780" s="3"/>
      <c r="K780" s="3" t="s">
        <v>58</v>
      </c>
      <c r="L780" s="11">
        <v>43282</v>
      </c>
      <c r="M780" s="3">
        <v>48</v>
      </c>
      <c r="N780" s="3"/>
      <c r="O780" s="10">
        <v>170000</v>
      </c>
      <c r="P780" s="8" t="s">
        <v>64</v>
      </c>
      <c r="Q780" s="9" t="s">
        <v>64</v>
      </c>
    </row>
    <row r="781" spans="1:17" ht="15" hidden="1" x14ac:dyDescent="0.25">
      <c r="A781" s="3" t="s">
        <v>2752</v>
      </c>
      <c r="B781" s="3" t="s">
        <v>13</v>
      </c>
      <c r="C781" s="3" t="s">
        <v>52</v>
      </c>
      <c r="D781" s="3" t="s">
        <v>836</v>
      </c>
      <c r="E781" s="5" t="s">
        <v>837</v>
      </c>
      <c r="F781" s="3" t="s">
        <v>392</v>
      </c>
      <c r="G781" s="5" t="s">
        <v>393</v>
      </c>
      <c r="H781" s="3"/>
      <c r="I781" s="12" t="s">
        <v>57</v>
      </c>
      <c r="J781" s="3"/>
      <c r="K781" s="3" t="s">
        <v>58</v>
      </c>
      <c r="L781" s="11">
        <v>43282</v>
      </c>
      <c r="M781" s="3">
        <v>48</v>
      </c>
      <c r="N781" s="3"/>
      <c r="O781" s="10">
        <v>24000</v>
      </c>
      <c r="P781" s="8" t="s">
        <v>64</v>
      </c>
      <c r="Q781" s="9" t="s">
        <v>246</v>
      </c>
    </row>
    <row r="782" spans="1:17" hidden="1" x14ac:dyDescent="0.3">
      <c r="A782" s="3" t="s">
        <v>2753</v>
      </c>
      <c r="B782" s="3" t="s">
        <v>13</v>
      </c>
      <c r="C782" s="3" t="s">
        <v>52</v>
      </c>
      <c r="D782" s="3" t="s">
        <v>836</v>
      </c>
      <c r="E782" s="5" t="s">
        <v>837</v>
      </c>
      <c r="F782" s="3" t="s">
        <v>392</v>
      </c>
      <c r="G782" s="5" t="s">
        <v>393</v>
      </c>
      <c r="H782" s="3"/>
      <c r="I782" s="12" t="s">
        <v>57</v>
      </c>
      <c r="J782" s="3"/>
      <c r="K782" s="3" t="s">
        <v>58</v>
      </c>
      <c r="L782" s="11">
        <v>43282</v>
      </c>
      <c r="M782" s="3">
        <v>48</v>
      </c>
      <c r="N782" s="3"/>
      <c r="O782" s="10">
        <v>43000</v>
      </c>
      <c r="P782" s="8" t="s">
        <v>64</v>
      </c>
      <c r="Q782" s="9" t="s">
        <v>59</v>
      </c>
    </row>
    <row r="783" spans="1:17" ht="15" hidden="1" x14ac:dyDescent="0.25">
      <c r="A783" s="3" t="s">
        <v>2754</v>
      </c>
      <c r="B783" s="3" t="s">
        <v>13</v>
      </c>
      <c r="C783" s="3" t="s">
        <v>52</v>
      </c>
      <c r="D783" s="3" t="s">
        <v>836</v>
      </c>
      <c r="E783" s="5" t="s">
        <v>837</v>
      </c>
      <c r="F783" s="3" t="s">
        <v>392</v>
      </c>
      <c r="G783" s="5" t="s">
        <v>393</v>
      </c>
      <c r="H783" s="3"/>
      <c r="I783" s="12" t="s">
        <v>57</v>
      </c>
      <c r="J783" s="3"/>
      <c r="K783" s="3" t="s">
        <v>58</v>
      </c>
      <c r="L783" s="11">
        <v>43282</v>
      </c>
      <c r="M783" s="3">
        <v>48</v>
      </c>
      <c r="N783" s="3"/>
      <c r="O783" s="10">
        <v>5000</v>
      </c>
      <c r="P783" s="8" t="s">
        <v>64</v>
      </c>
      <c r="Q783" s="9" t="s">
        <v>103</v>
      </c>
    </row>
    <row r="784" spans="1:17" ht="15" hidden="1" x14ac:dyDescent="0.25">
      <c r="A784" s="3" t="s">
        <v>2755</v>
      </c>
      <c r="B784" s="3" t="s">
        <v>13</v>
      </c>
      <c r="C784" s="3" t="s">
        <v>52</v>
      </c>
      <c r="D784" s="3" t="s">
        <v>836</v>
      </c>
      <c r="E784" s="5" t="s">
        <v>837</v>
      </c>
      <c r="F784" s="3" t="s">
        <v>392</v>
      </c>
      <c r="G784" s="5" t="s">
        <v>393</v>
      </c>
      <c r="H784" s="3"/>
      <c r="I784" s="12" t="s">
        <v>57</v>
      </c>
      <c r="J784" s="3"/>
      <c r="K784" s="3" t="s">
        <v>58</v>
      </c>
      <c r="L784" s="11">
        <v>43282</v>
      </c>
      <c r="M784" s="3">
        <v>48</v>
      </c>
      <c r="N784" s="3"/>
      <c r="O784" s="10">
        <v>85440</v>
      </c>
      <c r="P784" s="8" t="s">
        <v>64</v>
      </c>
      <c r="Q784" s="9" t="s">
        <v>113</v>
      </c>
    </row>
    <row r="785" spans="1:17" ht="15" hidden="1" x14ac:dyDescent="0.25">
      <c r="A785" s="3" t="s">
        <v>2756</v>
      </c>
      <c r="B785" s="3" t="s">
        <v>13</v>
      </c>
      <c r="C785" s="3" t="s">
        <v>52</v>
      </c>
      <c r="D785" s="3" t="s">
        <v>836</v>
      </c>
      <c r="E785" s="5" t="s">
        <v>837</v>
      </c>
      <c r="F785" s="3" t="s">
        <v>392</v>
      </c>
      <c r="G785" s="5" t="s">
        <v>393</v>
      </c>
      <c r="H785" s="3"/>
      <c r="I785" s="12" t="s">
        <v>57</v>
      </c>
      <c r="J785" s="3"/>
      <c r="K785" s="3" t="s">
        <v>58</v>
      </c>
      <c r="L785" s="11">
        <v>43282</v>
      </c>
      <c r="M785" s="3">
        <v>48</v>
      </c>
      <c r="N785" s="3"/>
      <c r="O785" s="10">
        <v>60000</v>
      </c>
      <c r="P785" s="8" t="s">
        <v>64</v>
      </c>
      <c r="Q785" s="9" t="s">
        <v>81</v>
      </c>
    </row>
    <row r="786" spans="1:17" ht="15" hidden="1" x14ac:dyDescent="0.25">
      <c r="A786" s="3" t="s">
        <v>1840</v>
      </c>
      <c r="B786" s="3" t="s">
        <v>13</v>
      </c>
      <c r="C786" s="3" t="s">
        <v>52</v>
      </c>
      <c r="D786" s="3" t="s">
        <v>836</v>
      </c>
      <c r="E786" s="5" t="s">
        <v>837</v>
      </c>
      <c r="F786" s="3" t="s">
        <v>392</v>
      </c>
      <c r="G786" s="5" t="s">
        <v>393</v>
      </c>
      <c r="H786" s="3"/>
      <c r="I786" s="12" t="s">
        <v>57</v>
      </c>
      <c r="J786" s="3"/>
      <c r="K786" s="3" t="s">
        <v>58</v>
      </c>
      <c r="L786" s="11">
        <v>43282</v>
      </c>
      <c r="M786" s="3">
        <v>48</v>
      </c>
      <c r="N786" s="3"/>
      <c r="O786" s="10">
        <v>77000</v>
      </c>
      <c r="P786" s="8" t="s">
        <v>64</v>
      </c>
      <c r="Q786" s="9" t="s">
        <v>84</v>
      </c>
    </row>
    <row r="787" spans="1:17" ht="15" hidden="1" x14ac:dyDescent="0.25">
      <c r="A787" s="3" t="s">
        <v>2757</v>
      </c>
      <c r="B787" s="3" t="s">
        <v>838</v>
      </c>
      <c r="C787" s="3" t="s">
        <v>52</v>
      </c>
      <c r="D787" s="3" t="s">
        <v>785</v>
      </c>
      <c r="E787" s="5" t="s">
        <v>786</v>
      </c>
      <c r="F787" s="3" t="s">
        <v>839</v>
      </c>
      <c r="G787" s="5" t="s">
        <v>840</v>
      </c>
      <c r="H787" s="3"/>
      <c r="I787" s="12" t="s">
        <v>48</v>
      </c>
      <c r="J787" s="3"/>
      <c r="K787" s="3" t="s">
        <v>49</v>
      </c>
      <c r="L787" s="11" t="s">
        <v>50</v>
      </c>
      <c r="M787" s="3">
        <v>36</v>
      </c>
      <c r="N787" s="3"/>
      <c r="O787" s="10">
        <v>8000</v>
      </c>
      <c r="P787" s="8" t="s">
        <v>84</v>
      </c>
      <c r="Q787" s="9" t="s">
        <v>64</v>
      </c>
    </row>
    <row r="788" spans="1:17" ht="15" hidden="1" x14ac:dyDescent="0.25">
      <c r="A788" s="3" t="s">
        <v>2758</v>
      </c>
      <c r="B788" s="3" t="s">
        <v>838</v>
      </c>
      <c r="C788" s="3" t="s">
        <v>52</v>
      </c>
      <c r="D788" s="3" t="s">
        <v>785</v>
      </c>
      <c r="E788" s="5" t="s">
        <v>786</v>
      </c>
      <c r="F788" s="3" t="s">
        <v>839</v>
      </c>
      <c r="G788" s="5" t="s">
        <v>840</v>
      </c>
      <c r="H788" s="3"/>
      <c r="I788" s="12" t="s">
        <v>48</v>
      </c>
      <c r="J788" s="3"/>
      <c r="K788" s="3" t="s">
        <v>49</v>
      </c>
      <c r="L788" s="11" t="s">
        <v>50</v>
      </c>
      <c r="M788" s="3">
        <v>36</v>
      </c>
      <c r="N788" s="3"/>
      <c r="O788" s="10">
        <v>56000</v>
      </c>
      <c r="P788" s="8" t="s">
        <v>84</v>
      </c>
      <c r="Q788" s="9" t="s">
        <v>246</v>
      </c>
    </row>
    <row r="789" spans="1:17" ht="15" hidden="1" x14ac:dyDescent="0.25">
      <c r="A789" s="3" t="s">
        <v>1841</v>
      </c>
      <c r="B789" s="3" t="s">
        <v>838</v>
      </c>
      <c r="C789" s="3" t="s">
        <v>52</v>
      </c>
      <c r="D789" s="3" t="s">
        <v>785</v>
      </c>
      <c r="E789" s="5" t="s">
        <v>786</v>
      </c>
      <c r="F789" s="3" t="s">
        <v>839</v>
      </c>
      <c r="G789" s="5" t="s">
        <v>840</v>
      </c>
      <c r="H789" s="3"/>
      <c r="I789" s="12" t="s">
        <v>48</v>
      </c>
      <c r="J789" s="3"/>
      <c r="K789" s="3" t="s">
        <v>49</v>
      </c>
      <c r="L789" s="11" t="s">
        <v>50</v>
      </c>
      <c r="M789" s="3">
        <v>36</v>
      </c>
      <c r="N789" s="3"/>
      <c r="O789" s="10">
        <v>111500</v>
      </c>
      <c r="P789" s="8" t="s">
        <v>84</v>
      </c>
      <c r="Q789" s="9" t="s">
        <v>84</v>
      </c>
    </row>
    <row r="790" spans="1:17" ht="15" hidden="1" x14ac:dyDescent="0.25">
      <c r="A790" s="3" t="s">
        <v>2759</v>
      </c>
      <c r="B790" s="3" t="s">
        <v>19</v>
      </c>
      <c r="C790" s="3" t="s">
        <v>52</v>
      </c>
      <c r="D790" s="3" t="s">
        <v>240</v>
      </c>
      <c r="E790" s="5" t="s">
        <v>241</v>
      </c>
      <c r="F790" s="3" t="s">
        <v>476</v>
      </c>
      <c r="G790" s="5" t="s">
        <v>477</v>
      </c>
      <c r="H790" s="3"/>
      <c r="I790" s="12" t="s">
        <v>48</v>
      </c>
      <c r="J790" s="3"/>
      <c r="K790" s="3" t="s">
        <v>49</v>
      </c>
      <c r="L790" s="11" t="s">
        <v>50</v>
      </c>
      <c r="M790" s="3">
        <v>24</v>
      </c>
      <c r="N790" s="3"/>
      <c r="O790" s="10">
        <v>53557.21</v>
      </c>
      <c r="P790" s="8" t="s">
        <v>51</v>
      </c>
      <c r="Q790" s="9" t="s">
        <v>51</v>
      </c>
    </row>
    <row r="791" spans="1:17" ht="15" hidden="1" x14ac:dyDescent="0.25">
      <c r="A791" s="3" t="s">
        <v>2760</v>
      </c>
      <c r="B791" s="3" t="s">
        <v>19</v>
      </c>
      <c r="C791" s="3" t="s">
        <v>52</v>
      </c>
      <c r="D791" s="3" t="s">
        <v>240</v>
      </c>
      <c r="E791" s="5" t="s">
        <v>241</v>
      </c>
      <c r="F791" s="3" t="s">
        <v>476</v>
      </c>
      <c r="G791" s="5" t="s">
        <v>477</v>
      </c>
      <c r="H791" s="3"/>
      <c r="I791" s="12" t="s">
        <v>48</v>
      </c>
      <c r="J791" s="3"/>
      <c r="K791" s="3" t="s">
        <v>49</v>
      </c>
      <c r="L791" s="11" t="s">
        <v>50</v>
      </c>
      <c r="M791" s="3">
        <v>24</v>
      </c>
      <c r="N791" s="3"/>
      <c r="O791" s="10">
        <v>30000</v>
      </c>
      <c r="P791" s="8" t="s">
        <v>51</v>
      </c>
      <c r="Q791" s="9" t="s">
        <v>103</v>
      </c>
    </row>
    <row r="792" spans="1:17" ht="15" hidden="1" x14ac:dyDescent="0.25">
      <c r="A792" s="3" t="s">
        <v>2761</v>
      </c>
      <c r="B792" s="3" t="s">
        <v>19</v>
      </c>
      <c r="C792" s="3" t="s">
        <v>52</v>
      </c>
      <c r="D792" s="3" t="s">
        <v>240</v>
      </c>
      <c r="E792" s="5" t="s">
        <v>241</v>
      </c>
      <c r="F792" s="3" t="s">
        <v>476</v>
      </c>
      <c r="G792" s="5" t="s">
        <v>477</v>
      </c>
      <c r="H792" s="3"/>
      <c r="I792" s="12" t="s">
        <v>48</v>
      </c>
      <c r="J792" s="3"/>
      <c r="K792" s="3" t="s">
        <v>49</v>
      </c>
      <c r="L792" s="11" t="s">
        <v>50</v>
      </c>
      <c r="M792" s="3">
        <v>24</v>
      </c>
      <c r="N792" s="3"/>
      <c r="O792" s="10">
        <v>70000</v>
      </c>
      <c r="P792" s="8" t="s">
        <v>51</v>
      </c>
      <c r="Q792" s="9" t="s">
        <v>81</v>
      </c>
    </row>
    <row r="793" spans="1:17" ht="15" hidden="1" x14ac:dyDescent="0.25">
      <c r="A793" s="3" t="s">
        <v>2762</v>
      </c>
      <c r="B793" s="3" t="s">
        <v>584</v>
      </c>
      <c r="C793" s="3" t="s">
        <v>52</v>
      </c>
      <c r="D793" s="3" t="s">
        <v>841</v>
      </c>
      <c r="E793" s="5" t="s">
        <v>842</v>
      </c>
      <c r="F793" s="3" t="s">
        <v>462</v>
      </c>
      <c r="G793" s="5" t="s">
        <v>463</v>
      </c>
      <c r="H793" s="3"/>
      <c r="I793" s="12" t="s">
        <v>48</v>
      </c>
      <c r="J793" s="3"/>
      <c r="K793" s="3" t="s">
        <v>49</v>
      </c>
      <c r="L793" s="11">
        <v>43191</v>
      </c>
      <c r="M793" s="3">
        <v>36</v>
      </c>
      <c r="N793" s="3"/>
      <c r="O793" s="10">
        <v>650000</v>
      </c>
      <c r="P793" s="8" t="s">
        <v>108</v>
      </c>
      <c r="Q793" s="9" t="s">
        <v>113</v>
      </c>
    </row>
    <row r="794" spans="1:17" ht="15" hidden="1" x14ac:dyDescent="0.25">
      <c r="A794" s="3" t="s">
        <v>2763</v>
      </c>
      <c r="B794" s="3" t="s">
        <v>584</v>
      </c>
      <c r="C794" s="3" t="s">
        <v>52</v>
      </c>
      <c r="D794" s="3" t="s">
        <v>841</v>
      </c>
      <c r="E794" s="5" t="s">
        <v>842</v>
      </c>
      <c r="F794" s="3" t="s">
        <v>462</v>
      </c>
      <c r="G794" s="5" t="s">
        <v>463</v>
      </c>
      <c r="H794" s="3"/>
      <c r="I794" s="12" t="s">
        <v>48</v>
      </c>
      <c r="J794" s="3"/>
      <c r="K794" s="3" t="s">
        <v>49</v>
      </c>
      <c r="L794" s="11">
        <v>43191</v>
      </c>
      <c r="M794" s="3">
        <v>36</v>
      </c>
      <c r="N794" s="3"/>
      <c r="O794" s="10">
        <v>240000</v>
      </c>
      <c r="P794" s="8" t="s">
        <v>108</v>
      </c>
      <c r="Q794" s="9" t="s">
        <v>108</v>
      </c>
    </row>
    <row r="795" spans="1:17" ht="15" hidden="1" x14ac:dyDescent="0.25">
      <c r="A795" s="3" t="s">
        <v>1842</v>
      </c>
      <c r="B795" s="3" t="s">
        <v>584</v>
      </c>
      <c r="C795" s="3" t="s">
        <v>52</v>
      </c>
      <c r="D795" s="3" t="s">
        <v>841</v>
      </c>
      <c r="E795" s="5" t="s">
        <v>842</v>
      </c>
      <c r="F795" s="3" t="s">
        <v>462</v>
      </c>
      <c r="G795" s="5" t="s">
        <v>463</v>
      </c>
      <c r="H795" s="3"/>
      <c r="I795" s="12" t="s">
        <v>48</v>
      </c>
      <c r="J795" s="3"/>
      <c r="K795" s="3" t="s">
        <v>49</v>
      </c>
      <c r="L795" s="11">
        <v>43191</v>
      </c>
      <c r="M795" s="3">
        <v>36</v>
      </c>
      <c r="N795" s="3"/>
      <c r="O795" s="10">
        <v>350000</v>
      </c>
      <c r="P795" s="8" t="s">
        <v>108</v>
      </c>
      <c r="Q795" s="9" t="s">
        <v>84</v>
      </c>
    </row>
    <row r="796" spans="1:17" ht="15" hidden="1" x14ac:dyDescent="0.25">
      <c r="A796" s="3" t="s">
        <v>2764</v>
      </c>
      <c r="B796" s="3" t="s">
        <v>838</v>
      </c>
      <c r="C796" s="3" t="s">
        <v>52</v>
      </c>
      <c r="D796" s="3" t="s">
        <v>53</v>
      </c>
      <c r="E796" s="5" t="s">
        <v>54</v>
      </c>
      <c r="F796" s="3" t="s">
        <v>843</v>
      </c>
      <c r="G796" s="5" t="s">
        <v>844</v>
      </c>
      <c r="H796" s="3"/>
      <c r="I796" s="12" t="s">
        <v>48</v>
      </c>
      <c r="J796" s="3"/>
      <c r="K796" s="3" t="s">
        <v>49</v>
      </c>
      <c r="L796" s="11" t="s">
        <v>50</v>
      </c>
      <c r="M796" s="3">
        <v>36</v>
      </c>
      <c r="N796" s="3"/>
      <c r="O796" s="10">
        <v>99000</v>
      </c>
      <c r="P796" s="8" t="s">
        <v>84</v>
      </c>
      <c r="Q796" s="9" t="s">
        <v>51</v>
      </c>
    </row>
    <row r="797" spans="1:17" ht="15" hidden="1" x14ac:dyDescent="0.25">
      <c r="A797" s="3" t="s">
        <v>2765</v>
      </c>
      <c r="B797" s="3" t="s">
        <v>838</v>
      </c>
      <c r="C797" s="3" t="s">
        <v>52</v>
      </c>
      <c r="D797" s="3" t="s">
        <v>53</v>
      </c>
      <c r="E797" s="5" t="s">
        <v>54</v>
      </c>
      <c r="F797" s="3" t="s">
        <v>843</v>
      </c>
      <c r="G797" s="5" t="s">
        <v>844</v>
      </c>
      <c r="H797" s="3"/>
      <c r="I797" s="12" t="s">
        <v>48</v>
      </c>
      <c r="J797" s="3"/>
      <c r="K797" s="3" t="s">
        <v>49</v>
      </c>
      <c r="L797" s="11" t="s">
        <v>50</v>
      </c>
      <c r="M797" s="3">
        <v>36</v>
      </c>
      <c r="N797" s="3"/>
      <c r="O797" s="10">
        <v>48500</v>
      </c>
      <c r="P797" s="8" t="s">
        <v>84</v>
      </c>
      <c r="Q797" s="9" t="s">
        <v>246</v>
      </c>
    </row>
    <row r="798" spans="1:17" ht="15" hidden="1" x14ac:dyDescent="0.25">
      <c r="A798" s="3" t="s">
        <v>1843</v>
      </c>
      <c r="B798" s="3" t="s">
        <v>838</v>
      </c>
      <c r="C798" s="3" t="s">
        <v>52</v>
      </c>
      <c r="D798" s="3" t="s">
        <v>53</v>
      </c>
      <c r="E798" s="5" t="s">
        <v>54</v>
      </c>
      <c r="F798" s="3" t="s">
        <v>843</v>
      </c>
      <c r="G798" s="5" t="s">
        <v>844</v>
      </c>
      <c r="H798" s="3"/>
      <c r="I798" s="12" t="s">
        <v>48</v>
      </c>
      <c r="J798" s="3"/>
      <c r="K798" s="3" t="s">
        <v>49</v>
      </c>
      <c r="L798" s="11" t="s">
        <v>50</v>
      </c>
      <c r="M798" s="3">
        <v>36</v>
      </c>
      <c r="N798" s="3"/>
      <c r="O798" s="10">
        <v>180000</v>
      </c>
      <c r="P798" s="8" t="s">
        <v>84</v>
      </c>
      <c r="Q798" s="9" t="s">
        <v>84</v>
      </c>
    </row>
    <row r="799" spans="1:17" ht="15" hidden="1" x14ac:dyDescent="0.25">
      <c r="A799" s="3" t="s">
        <v>2766</v>
      </c>
      <c r="B799" s="3" t="s">
        <v>2</v>
      </c>
      <c r="C799" s="3" t="s">
        <v>52</v>
      </c>
      <c r="D799" s="3" t="s">
        <v>221</v>
      </c>
      <c r="E799" s="5" t="s">
        <v>222</v>
      </c>
      <c r="F799" s="3" t="s">
        <v>62</v>
      </c>
      <c r="G799" s="5" t="s">
        <v>63</v>
      </c>
      <c r="H799" s="3"/>
      <c r="I799" s="12" t="s">
        <v>57</v>
      </c>
      <c r="J799" s="3"/>
      <c r="K799" s="3" t="s">
        <v>58</v>
      </c>
      <c r="L799" s="11" t="s">
        <v>50</v>
      </c>
      <c r="M799" s="3">
        <v>24</v>
      </c>
      <c r="N799" s="3"/>
      <c r="O799" s="10">
        <v>75000</v>
      </c>
      <c r="P799" s="8" t="s">
        <v>113</v>
      </c>
      <c r="Q799" s="9" t="s">
        <v>113</v>
      </c>
    </row>
    <row r="800" spans="1:17" ht="15" hidden="1" x14ac:dyDescent="0.25">
      <c r="A800" s="3" t="s">
        <v>2767</v>
      </c>
      <c r="B800" s="3" t="s">
        <v>3</v>
      </c>
      <c r="C800" s="3" t="s">
        <v>78</v>
      </c>
      <c r="D800" s="3" t="s">
        <v>845</v>
      </c>
      <c r="E800" s="5" t="s">
        <v>846</v>
      </c>
      <c r="F800" s="3"/>
      <c r="G800" s="5" t="s">
        <v>47</v>
      </c>
      <c r="H800" s="3"/>
      <c r="I800" s="12" t="s">
        <v>48</v>
      </c>
      <c r="J800" s="3"/>
      <c r="K800" s="3" t="s">
        <v>49</v>
      </c>
      <c r="L800" s="11">
        <v>43009</v>
      </c>
      <c r="M800" s="3">
        <v>24</v>
      </c>
      <c r="N800" s="3"/>
      <c r="O800" s="10">
        <v>178000</v>
      </c>
      <c r="P800" s="8" t="s">
        <v>81</v>
      </c>
      <c r="Q800" s="9" t="s">
        <v>81</v>
      </c>
    </row>
    <row r="801" spans="1:17" ht="15" hidden="1" x14ac:dyDescent="0.25">
      <c r="A801" s="3" t="s">
        <v>1844</v>
      </c>
      <c r="B801" s="3" t="s">
        <v>4</v>
      </c>
      <c r="C801" s="3" t="s">
        <v>78</v>
      </c>
      <c r="D801" s="3" t="s">
        <v>267</v>
      </c>
      <c r="E801" s="5" t="s">
        <v>268</v>
      </c>
      <c r="F801" s="3"/>
      <c r="G801" s="5" t="s">
        <v>47</v>
      </c>
      <c r="H801" s="3"/>
      <c r="I801" s="12" t="s">
        <v>48</v>
      </c>
      <c r="J801" s="3"/>
      <c r="K801" s="3" t="s">
        <v>49</v>
      </c>
      <c r="L801" s="11">
        <v>43191</v>
      </c>
      <c r="M801" s="3">
        <v>36</v>
      </c>
      <c r="N801" s="3"/>
      <c r="O801" s="10">
        <v>60000</v>
      </c>
      <c r="P801" s="8" t="s">
        <v>75</v>
      </c>
      <c r="Q801" s="9" t="s">
        <v>75</v>
      </c>
    </row>
    <row r="802" spans="1:17" ht="15" hidden="1" x14ac:dyDescent="0.25">
      <c r="A802" s="3" t="s">
        <v>2768</v>
      </c>
      <c r="B802" s="3" t="s">
        <v>1</v>
      </c>
      <c r="C802" s="3" t="s">
        <v>52</v>
      </c>
      <c r="D802" s="3" t="s">
        <v>53</v>
      </c>
      <c r="E802" s="5" t="s">
        <v>54</v>
      </c>
      <c r="F802" s="3" t="s">
        <v>454</v>
      </c>
      <c r="G802" s="5" t="s">
        <v>455</v>
      </c>
      <c r="H802" s="3"/>
      <c r="I802" s="12" t="s">
        <v>48</v>
      </c>
      <c r="J802" s="3"/>
      <c r="K802" s="3" t="s">
        <v>49</v>
      </c>
      <c r="L802" s="11">
        <v>42370</v>
      </c>
      <c r="M802" s="3">
        <v>12</v>
      </c>
      <c r="N802" s="3"/>
      <c r="O802" s="10">
        <v>65000</v>
      </c>
      <c r="P802" s="8" t="s">
        <v>108</v>
      </c>
      <c r="Q802" s="7" t="s">
        <v>108</v>
      </c>
    </row>
    <row r="803" spans="1:17" ht="15" hidden="1" x14ac:dyDescent="0.25">
      <c r="A803" s="3" t="s">
        <v>1845</v>
      </c>
      <c r="B803" s="3" t="s">
        <v>9</v>
      </c>
      <c r="C803" s="3" t="s">
        <v>52</v>
      </c>
      <c r="D803" s="3" t="s">
        <v>834</v>
      </c>
      <c r="E803" s="5" t="s">
        <v>835</v>
      </c>
      <c r="F803" s="3" t="s">
        <v>217</v>
      </c>
      <c r="G803" s="5" t="s">
        <v>218</v>
      </c>
      <c r="H803" s="3"/>
      <c r="I803" s="12" t="s">
        <v>57</v>
      </c>
      <c r="J803" s="3"/>
      <c r="K803" s="3" t="s">
        <v>58</v>
      </c>
      <c r="L803" s="11">
        <v>43282</v>
      </c>
      <c r="M803" s="3">
        <v>36</v>
      </c>
      <c r="N803" s="3"/>
      <c r="O803" s="10">
        <v>450000</v>
      </c>
      <c r="P803" s="8" t="s">
        <v>75</v>
      </c>
      <c r="Q803" s="9" t="s">
        <v>75</v>
      </c>
    </row>
    <row r="804" spans="1:17" ht="15" hidden="1" x14ac:dyDescent="0.25">
      <c r="A804" s="3" t="s">
        <v>2769</v>
      </c>
      <c r="B804" s="3" t="s">
        <v>13</v>
      </c>
      <c r="C804" s="3" t="s">
        <v>78</v>
      </c>
      <c r="D804" s="3" t="s">
        <v>847</v>
      </c>
      <c r="E804" s="5" t="s">
        <v>848</v>
      </c>
      <c r="F804" s="3"/>
      <c r="G804" s="5" t="s">
        <v>47</v>
      </c>
      <c r="H804" s="3"/>
      <c r="I804" s="12" t="s">
        <v>48</v>
      </c>
      <c r="J804" s="3"/>
      <c r="K804" s="3" t="s">
        <v>49</v>
      </c>
      <c r="L804" s="11" t="s">
        <v>50</v>
      </c>
      <c r="M804" s="3">
        <v>48</v>
      </c>
      <c r="N804" s="3"/>
      <c r="O804" s="10">
        <v>20000</v>
      </c>
      <c r="P804" s="8" t="s">
        <v>113</v>
      </c>
      <c r="Q804" s="9" t="s">
        <v>113</v>
      </c>
    </row>
    <row r="805" spans="1:17" ht="15" hidden="1" x14ac:dyDescent="0.25">
      <c r="A805" s="3" t="s">
        <v>1846</v>
      </c>
      <c r="B805" s="3" t="s">
        <v>13</v>
      </c>
      <c r="C805" s="3" t="s">
        <v>78</v>
      </c>
      <c r="D805" s="3" t="s">
        <v>847</v>
      </c>
      <c r="E805" s="5" t="s">
        <v>848</v>
      </c>
      <c r="F805" s="3"/>
      <c r="G805" s="5" t="s">
        <v>47</v>
      </c>
      <c r="H805" s="3"/>
      <c r="I805" s="12" t="s">
        <v>48</v>
      </c>
      <c r="J805" s="3"/>
      <c r="K805" s="3" t="s">
        <v>49</v>
      </c>
      <c r="L805" s="11" t="s">
        <v>50</v>
      </c>
      <c r="M805" s="3">
        <v>48</v>
      </c>
      <c r="N805" s="3"/>
      <c r="O805" s="10">
        <v>21000</v>
      </c>
      <c r="P805" s="8" t="s">
        <v>113</v>
      </c>
      <c r="Q805" s="9" t="s">
        <v>84</v>
      </c>
    </row>
    <row r="806" spans="1:17" ht="15" hidden="1" x14ac:dyDescent="0.25">
      <c r="A806" s="3" t="s">
        <v>2770</v>
      </c>
      <c r="B806" s="3" t="s">
        <v>17</v>
      </c>
      <c r="C806" s="3" t="s">
        <v>52</v>
      </c>
      <c r="D806" s="3" t="s">
        <v>53</v>
      </c>
      <c r="E806" s="5" t="s">
        <v>54</v>
      </c>
      <c r="F806" s="3" t="s">
        <v>774</v>
      </c>
      <c r="G806" s="5" t="s">
        <v>775</v>
      </c>
      <c r="H806" s="3"/>
      <c r="I806" s="12" t="s">
        <v>57</v>
      </c>
      <c r="J806" s="3"/>
      <c r="K806" s="3" t="s">
        <v>58</v>
      </c>
      <c r="L806" s="11">
        <v>43160</v>
      </c>
      <c r="M806" s="3">
        <v>36</v>
      </c>
      <c r="N806" s="3"/>
      <c r="O806" s="10">
        <v>36000</v>
      </c>
      <c r="P806" s="8" t="s">
        <v>113</v>
      </c>
      <c r="Q806" s="9" t="s">
        <v>113</v>
      </c>
    </row>
    <row r="807" spans="1:17" ht="15" hidden="1" x14ac:dyDescent="0.25">
      <c r="A807" s="3" t="s">
        <v>2771</v>
      </c>
      <c r="B807" s="3" t="s">
        <v>7</v>
      </c>
      <c r="C807" s="3" t="s">
        <v>52</v>
      </c>
      <c r="D807" s="3" t="s">
        <v>849</v>
      </c>
      <c r="E807" s="5" t="s">
        <v>850</v>
      </c>
      <c r="F807" s="3" t="s">
        <v>542</v>
      </c>
      <c r="G807" s="5" t="s">
        <v>543</v>
      </c>
      <c r="H807" s="3"/>
      <c r="I807" s="12" t="s">
        <v>57</v>
      </c>
      <c r="J807" s="3"/>
      <c r="K807" s="3" t="s">
        <v>58</v>
      </c>
      <c r="L807" s="11">
        <v>42979</v>
      </c>
      <c r="M807" s="3">
        <v>60</v>
      </c>
      <c r="N807" s="3"/>
      <c r="O807" s="10">
        <v>7600000</v>
      </c>
      <c r="P807" s="8" t="s">
        <v>213</v>
      </c>
      <c r="Q807" s="9" t="s">
        <v>213</v>
      </c>
    </row>
    <row r="808" spans="1:17" ht="15" hidden="1" x14ac:dyDescent="0.25">
      <c r="A808" s="3" t="s">
        <v>2772</v>
      </c>
      <c r="B808" s="3" t="s">
        <v>24</v>
      </c>
      <c r="C808" s="3" t="s">
        <v>52</v>
      </c>
      <c r="D808" s="3" t="s">
        <v>295</v>
      </c>
      <c r="E808" s="5" t="s">
        <v>296</v>
      </c>
      <c r="F808" s="3" t="s">
        <v>851</v>
      </c>
      <c r="G808" s="5" t="s">
        <v>852</v>
      </c>
      <c r="H808" s="3"/>
      <c r="I808" s="12" t="s">
        <v>48</v>
      </c>
      <c r="J808" s="3"/>
      <c r="K808" s="3" t="s">
        <v>49</v>
      </c>
      <c r="L808" s="11" t="s">
        <v>50</v>
      </c>
      <c r="M808" s="3">
        <v>24</v>
      </c>
      <c r="N808" s="3"/>
      <c r="O808" s="10">
        <v>10000</v>
      </c>
      <c r="P808" s="8" t="s">
        <v>113</v>
      </c>
      <c r="Q808" s="9" t="s">
        <v>51</v>
      </c>
    </row>
    <row r="809" spans="1:17" ht="15" hidden="1" x14ac:dyDescent="0.25">
      <c r="A809" s="3" t="s">
        <v>2773</v>
      </c>
      <c r="B809" s="3" t="s">
        <v>24</v>
      </c>
      <c r="C809" s="3" t="s">
        <v>52</v>
      </c>
      <c r="D809" s="3" t="s">
        <v>295</v>
      </c>
      <c r="E809" s="5" t="s">
        <v>296</v>
      </c>
      <c r="F809" s="3" t="s">
        <v>851</v>
      </c>
      <c r="G809" s="5" t="s">
        <v>852</v>
      </c>
      <c r="H809" s="3"/>
      <c r="I809" s="12" t="s">
        <v>48</v>
      </c>
      <c r="J809" s="3"/>
      <c r="K809" s="3" t="s">
        <v>49</v>
      </c>
      <c r="L809" s="11" t="s">
        <v>50</v>
      </c>
      <c r="M809" s="3">
        <v>24</v>
      </c>
      <c r="N809" s="3"/>
      <c r="O809" s="10">
        <v>3700</v>
      </c>
      <c r="P809" s="8" t="s">
        <v>113</v>
      </c>
      <c r="Q809" s="9" t="s">
        <v>113</v>
      </c>
    </row>
    <row r="810" spans="1:17" ht="15" hidden="1" x14ac:dyDescent="0.25">
      <c r="A810" s="3" t="s">
        <v>2774</v>
      </c>
      <c r="B810" s="3" t="s">
        <v>24</v>
      </c>
      <c r="C810" s="3" t="s">
        <v>52</v>
      </c>
      <c r="D810" s="3" t="s">
        <v>295</v>
      </c>
      <c r="E810" s="5" t="s">
        <v>296</v>
      </c>
      <c r="F810" s="3" t="s">
        <v>851</v>
      </c>
      <c r="G810" s="5" t="s">
        <v>852</v>
      </c>
      <c r="H810" s="3"/>
      <c r="I810" s="12" t="s">
        <v>48</v>
      </c>
      <c r="J810" s="3"/>
      <c r="K810" s="3" t="s">
        <v>49</v>
      </c>
      <c r="L810" s="11" t="s">
        <v>50</v>
      </c>
      <c r="M810" s="3">
        <v>24</v>
      </c>
      <c r="N810" s="3"/>
      <c r="O810" s="10">
        <v>6000</v>
      </c>
      <c r="P810" s="8" t="s">
        <v>113</v>
      </c>
      <c r="Q810" s="9" t="s">
        <v>108</v>
      </c>
    </row>
    <row r="811" spans="1:17" ht="15" hidden="1" x14ac:dyDescent="0.25">
      <c r="A811" s="3" t="s">
        <v>1847</v>
      </c>
      <c r="B811" s="3" t="s">
        <v>24</v>
      </c>
      <c r="C811" s="3" t="s">
        <v>52</v>
      </c>
      <c r="D811" s="3" t="s">
        <v>295</v>
      </c>
      <c r="E811" s="5" t="s">
        <v>296</v>
      </c>
      <c r="F811" s="3" t="s">
        <v>851</v>
      </c>
      <c r="G811" s="5" t="s">
        <v>852</v>
      </c>
      <c r="H811" s="3"/>
      <c r="I811" s="12" t="s">
        <v>48</v>
      </c>
      <c r="J811" s="3"/>
      <c r="K811" s="3" t="s">
        <v>49</v>
      </c>
      <c r="L811" s="11" t="s">
        <v>50</v>
      </c>
      <c r="M811" s="3">
        <v>24</v>
      </c>
      <c r="N811" s="3"/>
      <c r="O811" s="10">
        <v>5000</v>
      </c>
      <c r="P811" s="8" t="s">
        <v>113</v>
      </c>
      <c r="Q811" s="9" t="s">
        <v>84</v>
      </c>
    </row>
    <row r="812" spans="1:17" ht="15" hidden="1" x14ac:dyDescent="0.25">
      <c r="A812" s="3" t="s">
        <v>2775</v>
      </c>
      <c r="B812" s="3" t="s">
        <v>7</v>
      </c>
      <c r="C812" s="3" t="s">
        <v>52</v>
      </c>
      <c r="D812" s="3" t="s">
        <v>720</v>
      </c>
      <c r="E812" s="5" t="s">
        <v>721</v>
      </c>
      <c r="F812" s="3" t="s">
        <v>532</v>
      </c>
      <c r="G812" s="5" t="s">
        <v>533</v>
      </c>
      <c r="H812" s="3"/>
      <c r="I812" s="12" t="s">
        <v>48</v>
      </c>
      <c r="J812" s="3"/>
      <c r="K812" s="3" t="s">
        <v>58</v>
      </c>
      <c r="L812" s="11">
        <v>42948</v>
      </c>
      <c r="M812" s="3">
        <v>36</v>
      </c>
      <c r="N812" s="3"/>
      <c r="O812" s="10">
        <v>85819</v>
      </c>
      <c r="P812" s="8" t="s">
        <v>64</v>
      </c>
      <c r="Q812" s="9" t="s">
        <v>64</v>
      </c>
    </row>
    <row r="813" spans="1:17" ht="15" hidden="1" x14ac:dyDescent="0.25">
      <c r="A813" s="3" t="s">
        <v>2776</v>
      </c>
      <c r="B813" s="3" t="s">
        <v>7</v>
      </c>
      <c r="C813" s="3" t="s">
        <v>52</v>
      </c>
      <c r="D813" s="3" t="s">
        <v>53</v>
      </c>
      <c r="E813" s="5" t="s">
        <v>54</v>
      </c>
      <c r="F813" s="3" t="s">
        <v>532</v>
      </c>
      <c r="G813" s="5" t="s">
        <v>533</v>
      </c>
      <c r="H813" s="3"/>
      <c r="I813" s="12" t="s">
        <v>57</v>
      </c>
      <c r="J813" s="3"/>
      <c r="K813" s="3" t="s">
        <v>58</v>
      </c>
      <c r="L813" s="11">
        <v>42948</v>
      </c>
      <c r="M813" s="3">
        <v>48</v>
      </c>
      <c r="N813" s="3"/>
      <c r="O813" s="10">
        <v>155000</v>
      </c>
      <c r="P813" s="8" t="s">
        <v>246</v>
      </c>
      <c r="Q813" s="9" t="s">
        <v>246</v>
      </c>
    </row>
    <row r="814" spans="1:17" hidden="1" x14ac:dyDescent="0.3">
      <c r="A814" s="3" t="s">
        <v>2777</v>
      </c>
      <c r="B814" s="3" t="s">
        <v>3</v>
      </c>
      <c r="C814" s="3" t="s">
        <v>52</v>
      </c>
      <c r="D814" s="3" t="s">
        <v>720</v>
      </c>
      <c r="E814" s="5" t="s">
        <v>721</v>
      </c>
      <c r="F814" s="3" t="s">
        <v>532</v>
      </c>
      <c r="G814" s="5" t="s">
        <v>533</v>
      </c>
      <c r="H814" s="3"/>
      <c r="I814" s="12" t="s">
        <v>57</v>
      </c>
      <c r="J814" s="3"/>
      <c r="K814" s="3" t="s">
        <v>58</v>
      </c>
      <c r="L814" s="11">
        <v>42887</v>
      </c>
      <c r="M814" s="3">
        <v>36</v>
      </c>
      <c r="N814" s="3"/>
      <c r="O814" s="10">
        <v>24720</v>
      </c>
      <c r="P814" s="8" t="s">
        <v>59</v>
      </c>
      <c r="Q814" s="9" t="s">
        <v>59</v>
      </c>
    </row>
    <row r="815" spans="1:17" hidden="1" x14ac:dyDescent="0.3">
      <c r="A815" s="3" t="s">
        <v>2778</v>
      </c>
      <c r="B815" s="3" t="s">
        <v>6</v>
      </c>
      <c r="C815" s="3" t="s">
        <v>52</v>
      </c>
      <c r="D815" s="3" t="s">
        <v>720</v>
      </c>
      <c r="E815" s="5" t="s">
        <v>721</v>
      </c>
      <c r="F815" s="3" t="s">
        <v>532</v>
      </c>
      <c r="G815" s="5" t="s">
        <v>533</v>
      </c>
      <c r="H815" s="3"/>
      <c r="I815" s="12" t="s">
        <v>57</v>
      </c>
      <c r="J815" s="3"/>
      <c r="K815" s="3" t="s">
        <v>58</v>
      </c>
      <c r="L815" s="11">
        <v>42675</v>
      </c>
      <c r="M815" s="3">
        <v>36</v>
      </c>
      <c r="N815" s="3"/>
      <c r="O815" s="10">
        <v>481399.54</v>
      </c>
      <c r="P815" s="8" t="s">
        <v>59</v>
      </c>
      <c r="Q815" s="9" t="s">
        <v>59</v>
      </c>
    </row>
    <row r="816" spans="1:17" ht="15" hidden="1" x14ac:dyDescent="0.25">
      <c r="A816" s="3" t="s">
        <v>2779</v>
      </c>
      <c r="B816" s="3" t="s">
        <v>6</v>
      </c>
      <c r="C816" s="3" t="s">
        <v>52</v>
      </c>
      <c r="D816" s="3" t="s">
        <v>53</v>
      </c>
      <c r="E816" s="5" t="s">
        <v>54</v>
      </c>
      <c r="F816" s="3" t="s">
        <v>532</v>
      </c>
      <c r="G816" s="5" t="s">
        <v>533</v>
      </c>
      <c r="H816" s="3"/>
      <c r="I816" s="12" t="s">
        <v>57</v>
      </c>
      <c r="J816" s="3"/>
      <c r="K816" s="3" t="s">
        <v>58</v>
      </c>
      <c r="L816" s="11">
        <v>42644</v>
      </c>
      <c r="M816" s="3">
        <v>36</v>
      </c>
      <c r="N816" s="3"/>
      <c r="O816" s="10">
        <v>25000</v>
      </c>
      <c r="P816" s="8" t="s">
        <v>108</v>
      </c>
      <c r="Q816" s="9" t="s">
        <v>108</v>
      </c>
    </row>
    <row r="817" spans="1:17" ht="15" hidden="1" x14ac:dyDescent="0.25">
      <c r="A817" s="3" t="s">
        <v>1848</v>
      </c>
      <c r="B817" s="3" t="s">
        <v>2</v>
      </c>
      <c r="C817" s="3" t="s">
        <v>52</v>
      </c>
      <c r="D817" s="3" t="s">
        <v>53</v>
      </c>
      <c r="E817" s="5" t="s">
        <v>54</v>
      </c>
      <c r="F817" s="3" t="s">
        <v>492</v>
      </c>
      <c r="G817" s="5" t="s">
        <v>493</v>
      </c>
      <c r="H817" s="3"/>
      <c r="I817" s="12" t="s">
        <v>57</v>
      </c>
      <c r="J817" s="3"/>
      <c r="K817" s="3" t="s">
        <v>58</v>
      </c>
      <c r="L817" s="11">
        <v>42705</v>
      </c>
      <c r="M817" s="3">
        <v>24</v>
      </c>
      <c r="N817" s="3"/>
      <c r="O817" s="10">
        <v>35400</v>
      </c>
      <c r="P817" s="8" t="s">
        <v>84</v>
      </c>
      <c r="Q817" s="9" t="s">
        <v>84</v>
      </c>
    </row>
    <row r="818" spans="1:17" ht="15" hidden="1" x14ac:dyDescent="0.25">
      <c r="A818" s="3" t="s">
        <v>2780</v>
      </c>
      <c r="B818" s="3" t="s">
        <v>2</v>
      </c>
      <c r="C818" s="3" t="s">
        <v>52</v>
      </c>
      <c r="D818" s="3" t="s">
        <v>834</v>
      </c>
      <c r="E818" s="5" t="s">
        <v>835</v>
      </c>
      <c r="F818" s="3" t="s">
        <v>853</v>
      </c>
      <c r="G818" s="5" t="s">
        <v>854</v>
      </c>
      <c r="H818" s="3"/>
      <c r="I818" s="12" t="s">
        <v>48</v>
      </c>
      <c r="J818" s="3"/>
      <c r="K818" s="3" t="s">
        <v>49</v>
      </c>
      <c r="L818" s="11">
        <v>42705</v>
      </c>
      <c r="M818" s="3">
        <v>12</v>
      </c>
      <c r="N818" s="3"/>
      <c r="O818" s="10">
        <v>72000</v>
      </c>
      <c r="P818" s="8" t="s">
        <v>108</v>
      </c>
      <c r="Q818" s="9" t="s">
        <v>108</v>
      </c>
    </row>
    <row r="819" spans="1:17" ht="15" hidden="1" x14ac:dyDescent="0.25">
      <c r="A819" s="3" t="s">
        <v>2781</v>
      </c>
      <c r="B819" s="3" t="s">
        <v>3</v>
      </c>
      <c r="C819" s="3" t="s">
        <v>52</v>
      </c>
      <c r="D819" s="3" t="s">
        <v>53</v>
      </c>
      <c r="E819" s="5" t="s">
        <v>54</v>
      </c>
      <c r="F819" s="3" t="s">
        <v>855</v>
      </c>
      <c r="G819" s="5" t="s">
        <v>856</v>
      </c>
      <c r="H819" s="3"/>
      <c r="I819" s="12" t="s">
        <v>57</v>
      </c>
      <c r="J819" s="3"/>
      <c r="K819" s="3" t="s">
        <v>58</v>
      </c>
      <c r="L819" s="11">
        <v>43009</v>
      </c>
      <c r="M819" s="3">
        <v>36</v>
      </c>
      <c r="N819" s="3"/>
      <c r="O819" s="10">
        <v>2500000</v>
      </c>
      <c r="P819" s="8" t="s">
        <v>246</v>
      </c>
      <c r="Q819" s="9" t="s">
        <v>246</v>
      </c>
    </row>
    <row r="820" spans="1:17" ht="15" hidden="1" x14ac:dyDescent="0.25">
      <c r="A820" s="3" t="s">
        <v>2782</v>
      </c>
      <c r="B820" s="3" t="s">
        <v>3</v>
      </c>
      <c r="C820" s="3" t="s">
        <v>52</v>
      </c>
      <c r="D820" s="3" t="s">
        <v>857</v>
      </c>
      <c r="E820" s="5" t="s">
        <v>858</v>
      </c>
      <c r="F820" s="3" t="s">
        <v>859</v>
      </c>
      <c r="G820" s="5" t="s">
        <v>860</v>
      </c>
      <c r="H820" s="3"/>
      <c r="I820" s="12" t="s">
        <v>57</v>
      </c>
      <c r="J820" s="3"/>
      <c r="K820" s="3" t="s">
        <v>58</v>
      </c>
      <c r="L820" s="11">
        <v>43070</v>
      </c>
      <c r="M820" s="3">
        <v>24</v>
      </c>
      <c r="N820" s="3"/>
      <c r="O820" s="10">
        <v>1300000</v>
      </c>
      <c r="P820" s="8" t="s">
        <v>113</v>
      </c>
      <c r="Q820" s="9" t="s">
        <v>113</v>
      </c>
    </row>
    <row r="821" spans="1:17" ht="15" hidden="1" x14ac:dyDescent="0.25">
      <c r="A821" s="3" t="s">
        <v>1849</v>
      </c>
      <c r="B821" s="3" t="s">
        <v>7</v>
      </c>
      <c r="C821" s="3" t="s">
        <v>52</v>
      </c>
      <c r="D821" s="3" t="s">
        <v>53</v>
      </c>
      <c r="E821" s="5" t="s">
        <v>54</v>
      </c>
      <c r="F821" s="3" t="s">
        <v>432</v>
      </c>
      <c r="G821" s="5" t="s">
        <v>433</v>
      </c>
      <c r="H821" s="3"/>
      <c r="I821" s="12" t="s">
        <v>57</v>
      </c>
      <c r="J821" s="3"/>
      <c r="K821" s="3" t="s">
        <v>58</v>
      </c>
      <c r="L821" s="11">
        <v>43160</v>
      </c>
      <c r="M821" s="3">
        <v>24</v>
      </c>
      <c r="N821" s="3"/>
      <c r="O821" s="10">
        <v>344750</v>
      </c>
      <c r="P821" s="8" t="s">
        <v>84</v>
      </c>
      <c r="Q821" s="9" t="s">
        <v>84</v>
      </c>
    </row>
    <row r="822" spans="1:17" hidden="1" x14ac:dyDescent="0.3">
      <c r="A822" s="3" t="s">
        <v>2783</v>
      </c>
      <c r="B822" s="3" t="s">
        <v>23</v>
      </c>
      <c r="C822" s="3" t="s">
        <v>52</v>
      </c>
      <c r="D822" s="3" t="s">
        <v>53</v>
      </c>
      <c r="E822" s="5" t="s">
        <v>54</v>
      </c>
      <c r="F822" s="3" t="s">
        <v>861</v>
      </c>
      <c r="G822" s="5" t="s">
        <v>862</v>
      </c>
      <c r="H822" s="3"/>
      <c r="I822" s="12" t="s">
        <v>48</v>
      </c>
      <c r="J822" s="3"/>
      <c r="K822" s="3" t="s">
        <v>49</v>
      </c>
      <c r="L822" s="11" t="s">
        <v>50</v>
      </c>
      <c r="M822" s="3">
        <v>36</v>
      </c>
      <c r="N822" s="3"/>
      <c r="O822" s="10">
        <v>71500</v>
      </c>
      <c r="P822" s="8" t="s">
        <v>59</v>
      </c>
      <c r="Q822" s="9" t="s">
        <v>59</v>
      </c>
    </row>
    <row r="823" spans="1:17" ht="15" hidden="1" x14ac:dyDescent="0.25">
      <c r="A823" s="3" t="s">
        <v>2784</v>
      </c>
      <c r="B823" s="3" t="s">
        <v>23</v>
      </c>
      <c r="C823" s="3" t="s">
        <v>52</v>
      </c>
      <c r="D823" s="3" t="s">
        <v>53</v>
      </c>
      <c r="E823" s="5" t="s">
        <v>54</v>
      </c>
      <c r="F823" s="3" t="s">
        <v>861</v>
      </c>
      <c r="G823" s="5" t="s">
        <v>862</v>
      </c>
      <c r="H823" s="3"/>
      <c r="I823" s="12" t="s">
        <v>48</v>
      </c>
      <c r="J823" s="3"/>
      <c r="K823" s="3" t="s">
        <v>49</v>
      </c>
      <c r="L823" s="11" t="s">
        <v>50</v>
      </c>
      <c r="M823" s="3">
        <v>36</v>
      </c>
      <c r="N823" s="3"/>
      <c r="O823" s="10">
        <v>19000</v>
      </c>
      <c r="P823" s="8" t="s">
        <v>59</v>
      </c>
      <c r="Q823" s="9" t="s">
        <v>113</v>
      </c>
    </row>
    <row r="824" spans="1:17" ht="15" hidden="1" x14ac:dyDescent="0.25">
      <c r="A824" s="3" t="s">
        <v>2785</v>
      </c>
      <c r="B824" s="3" t="s">
        <v>23</v>
      </c>
      <c r="C824" s="3" t="s">
        <v>52</v>
      </c>
      <c r="D824" s="3" t="s">
        <v>53</v>
      </c>
      <c r="E824" s="5" t="s">
        <v>54</v>
      </c>
      <c r="F824" s="3" t="s">
        <v>861</v>
      </c>
      <c r="G824" s="5" t="s">
        <v>862</v>
      </c>
      <c r="H824" s="3"/>
      <c r="I824" s="12" t="s">
        <v>48</v>
      </c>
      <c r="J824" s="3"/>
      <c r="K824" s="3" t="s">
        <v>49</v>
      </c>
      <c r="L824" s="11" t="s">
        <v>50</v>
      </c>
      <c r="M824" s="3">
        <v>36</v>
      </c>
      <c r="N824" s="3"/>
      <c r="O824" s="10">
        <v>33250</v>
      </c>
      <c r="P824" s="8" t="s">
        <v>59</v>
      </c>
      <c r="Q824" s="9" t="s">
        <v>715</v>
      </c>
    </row>
    <row r="825" spans="1:17" hidden="1" x14ac:dyDescent="0.3">
      <c r="A825" s="3" t="s">
        <v>2786</v>
      </c>
      <c r="B825" s="3" t="s">
        <v>3</v>
      </c>
      <c r="C825" s="3" t="s">
        <v>52</v>
      </c>
      <c r="D825" s="3" t="s">
        <v>443</v>
      </c>
      <c r="E825" s="5" t="s">
        <v>444</v>
      </c>
      <c r="F825" s="3" t="s">
        <v>257</v>
      </c>
      <c r="G825" s="5" t="s">
        <v>258</v>
      </c>
      <c r="H825" s="3"/>
      <c r="I825" s="12" t="s">
        <v>48</v>
      </c>
      <c r="J825" s="3"/>
      <c r="K825" s="3" t="s">
        <v>49</v>
      </c>
      <c r="L825" s="11">
        <v>43070</v>
      </c>
      <c r="M825" s="3">
        <v>60</v>
      </c>
      <c r="N825" s="3"/>
      <c r="O825" s="10">
        <v>11860</v>
      </c>
      <c r="P825" s="8" t="s">
        <v>59</v>
      </c>
      <c r="Q825" s="9" t="s">
        <v>59</v>
      </c>
    </row>
    <row r="826" spans="1:17" ht="15" hidden="1" x14ac:dyDescent="0.25">
      <c r="A826" s="3" t="s">
        <v>2787</v>
      </c>
      <c r="B826" s="3" t="s">
        <v>7</v>
      </c>
      <c r="C826" s="3" t="s">
        <v>78</v>
      </c>
      <c r="D826" s="3" t="s">
        <v>53</v>
      </c>
      <c r="E826" s="5" t="s">
        <v>54</v>
      </c>
      <c r="F826" s="3"/>
      <c r="G826" s="5" t="s">
        <v>47</v>
      </c>
      <c r="H826" s="3"/>
      <c r="I826" s="12" t="s">
        <v>48</v>
      </c>
      <c r="J826" s="3"/>
      <c r="K826" s="3" t="s">
        <v>49</v>
      </c>
      <c r="L826" s="11">
        <v>42948</v>
      </c>
      <c r="M826" s="3">
        <v>24</v>
      </c>
      <c r="N826" s="3"/>
      <c r="O826" s="10">
        <v>1965.52</v>
      </c>
      <c r="P826" s="8" t="s">
        <v>81</v>
      </c>
      <c r="Q826" s="9" t="s">
        <v>81</v>
      </c>
    </row>
    <row r="827" spans="1:17" ht="15" hidden="1" x14ac:dyDescent="0.25">
      <c r="A827" s="3" t="s">
        <v>1850</v>
      </c>
      <c r="B827" s="3" t="s">
        <v>8</v>
      </c>
      <c r="C827" s="3" t="s">
        <v>52</v>
      </c>
      <c r="D827" s="3" t="s">
        <v>863</v>
      </c>
      <c r="E827" s="5" t="s">
        <v>864</v>
      </c>
      <c r="F827" s="3" t="s">
        <v>716</v>
      </c>
      <c r="G827" s="5" t="s">
        <v>717</v>
      </c>
      <c r="H827" s="3"/>
      <c r="I827" s="12" t="s">
        <v>48</v>
      </c>
      <c r="J827" s="3"/>
      <c r="K827" s="3" t="s">
        <v>49</v>
      </c>
      <c r="L827" s="11" t="s">
        <v>50</v>
      </c>
      <c r="M827" s="3">
        <v>36</v>
      </c>
      <c r="N827" s="3"/>
      <c r="O827" s="10">
        <v>140000</v>
      </c>
      <c r="P827" s="8" t="s">
        <v>75</v>
      </c>
      <c r="Q827" s="7" t="s">
        <v>75</v>
      </c>
    </row>
    <row r="828" spans="1:17" ht="15" hidden="1" x14ac:dyDescent="0.25">
      <c r="A828" s="3" t="s">
        <v>2788</v>
      </c>
      <c r="B828" s="3" t="s">
        <v>2</v>
      </c>
      <c r="C828" s="3" t="s">
        <v>78</v>
      </c>
      <c r="D828" s="3" t="s">
        <v>865</v>
      </c>
      <c r="E828" s="5" t="s">
        <v>866</v>
      </c>
      <c r="F828" s="3"/>
      <c r="G828" s="5" t="s">
        <v>47</v>
      </c>
      <c r="H828" s="3"/>
      <c r="I828" s="12" t="s">
        <v>48</v>
      </c>
      <c r="J828" s="3"/>
      <c r="K828" s="3" t="s">
        <v>49</v>
      </c>
      <c r="L828" s="11">
        <v>42705</v>
      </c>
      <c r="M828" s="3">
        <v>12</v>
      </c>
      <c r="N828" s="3"/>
      <c r="O828" s="10">
        <v>1000</v>
      </c>
      <c r="P828" s="8" t="s">
        <v>81</v>
      </c>
      <c r="Q828" s="9" t="s">
        <v>81</v>
      </c>
    </row>
    <row r="829" spans="1:17" ht="15" hidden="1" x14ac:dyDescent="0.25">
      <c r="A829" s="3" t="s">
        <v>2789</v>
      </c>
      <c r="B829" s="3" t="s">
        <v>9</v>
      </c>
      <c r="C829" s="3" t="s">
        <v>52</v>
      </c>
      <c r="D829" s="3" t="s">
        <v>53</v>
      </c>
      <c r="E829" s="5" t="s">
        <v>54</v>
      </c>
      <c r="F829" s="3" t="s">
        <v>867</v>
      </c>
      <c r="G829" s="5" t="s">
        <v>868</v>
      </c>
      <c r="H829" s="3"/>
      <c r="I829" s="12" t="s">
        <v>48</v>
      </c>
      <c r="J829" s="3"/>
      <c r="K829" s="3" t="s">
        <v>49</v>
      </c>
      <c r="L829" s="11">
        <v>43313</v>
      </c>
      <c r="M829" s="3">
        <v>36</v>
      </c>
      <c r="N829" s="3"/>
      <c r="O829" s="10">
        <v>26000</v>
      </c>
      <c r="P829" s="8" t="s">
        <v>246</v>
      </c>
      <c r="Q829" s="9" t="s">
        <v>246</v>
      </c>
    </row>
    <row r="830" spans="1:17" ht="15" hidden="1" x14ac:dyDescent="0.25">
      <c r="A830" s="3" t="s">
        <v>1851</v>
      </c>
      <c r="B830" s="3" t="s">
        <v>3</v>
      </c>
      <c r="C830" s="3" t="s">
        <v>52</v>
      </c>
      <c r="D830" s="3" t="s">
        <v>698</v>
      </c>
      <c r="E830" s="5" t="s">
        <v>699</v>
      </c>
      <c r="F830" s="3" t="s">
        <v>869</v>
      </c>
      <c r="G830" s="5" t="s">
        <v>870</v>
      </c>
      <c r="H830" s="3"/>
      <c r="I830" s="12" t="s">
        <v>57</v>
      </c>
      <c r="J830" s="3"/>
      <c r="K830" s="3" t="s">
        <v>58</v>
      </c>
      <c r="L830" s="11" t="s">
        <v>50</v>
      </c>
      <c r="M830" s="3">
        <v>36</v>
      </c>
      <c r="N830" s="3"/>
      <c r="O830" s="10">
        <v>85700</v>
      </c>
      <c r="P830" s="8" t="s">
        <v>75</v>
      </c>
      <c r="Q830" s="9" t="s">
        <v>75</v>
      </c>
    </row>
    <row r="831" spans="1:17" ht="15" hidden="1" x14ac:dyDescent="0.25">
      <c r="A831" s="3" t="s">
        <v>2790</v>
      </c>
      <c r="B831" s="3" t="s">
        <v>8</v>
      </c>
      <c r="C831" s="3" t="s">
        <v>52</v>
      </c>
      <c r="D831" s="3" t="s">
        <v>871</v>
      </c>
      <c r="E831" s="5" t="s">
        <v>872</v>
      </c>
      <c r="F831" s="3" t="s">
        <v>434</v>
      </c>
      <c r="G831" s="5" t="s">
        <v>435</v>
      </c>
      <c r="H831" s="3"/>
      <c r="I831" s="12" t="s">
        <v>48</v>
      </c>
      <c r="J831" s="3"/>
      <c r="K831" s="3" t="s">
        <v>49</v>
      </c>
      <c r="L831" s="11">
        <v>43070</v>
      </c>
      <c r="M831" s="3">
        <v>24</v>
      </c>
      <c r="N831" s="3"/>
      <c r="O831" s="10">
        <v>16000</v>
      </c>
      <c r="P831" s="8" t="s">
        <v>108</v>
      </c>
      <c r="Q831" s="9" t="s">
        <v>108</v>
      </c>
    </row>
    <row r="832" spans="1:17" ht="15" hidden="1" x14ac:dyDescent="0.25">
      <c r="A832" s="3" t="s">
        <v>2791</v>
      </c>
      <c r="B832" s="3" t="s">
        <v>7</v>
      </c>
      <c r="C832" s="3" t="s">
        <v>52</v>
      </c>
      <c r="D832" s="3" t="s">
        <v>871</v>
      </c>
      <c r="E832" s="5" t="s">
        <v>872</v>
      </c>
      <c r="F832" s="3" t="s">
        <v>436</v>
      </c>
      <c r="G832" s="5" t="s">
        <v>437</v>
      </c>
      <c r="H832" s="3"/>
      <c r="I832" s="12" t="s">
        <v>57</v>
      </c>
      <c r="J832" s="3"/>
      <c r="K832" s="3" t="s">
        <v>58</v>
      </c>
      <c r="L832" s="11">
        <v>42887</v>
      </c>
      <c r="M832" s="3">
        <v>60</v>
      </c>
      <c r="N832" s="3"/>
      <c r="O832" s="10">
        <v>50000</v>
      </c>
      <c r="P832" s="8" t="s">
        <v>108</v>
      </c>
      <c r="Q832" s="9" t="s">
        <v>108</v>
      </c>
    </row>
    <row r="833" spans="1:17" ht="15" hidden="1" x14ac:dyDescent="0.25">
      <c r="A833" s="3" t="s">
        <v>2792</v>
      </c>
      <c r="B833" s="3" t="s">
        <v>17</v>
      </c>
      <c r="C833" s="3" t="s">
        <v>52</v>
      </c>
      <c r="D833" s="3" t="s">
        <v>53</v>
      </c>
      <c r="E833" s="5" t="s">
        <v>54</v>
      </c>
      <c r="F833" s="3" t="s">
        <v>873</v>
      </c>
      <c r="G833" s="5" t="s">
        <v>874</v>
      </c>
      <c r="H833" s="3"/>
      <c r="I833" s="12" t="s">
        <v>48</v>
      </c>
      <c r="J833" s="3"/>
      <c r="K833" s="3" t="s">
        <v>49</v>
      </c>
      <c r="L833" s="11">
        <v>43132</v>
      </c>
      <c r="M833" s="3">
        <v>36</v>
      </c>
      <c r="N833" s="3"/>
      <c r="O833" s="10">
        <v>80000</v>
      </c>
      <c r="P833" s="8" t="s">
        <v>108</v>
      </c>
      <c r="Q833" s="9" t="s">
        <v>108</v>
      </c>
    </row>
    <row r="834" spans="1:17" ht="15" hidden="1" x14ac:dyDescent="0.25">
      <c r="A834" s="3" t="s">
        <v>2793</v>
      </c>
      <c r="B834" s="3" t="s">
        <v>8</v>
      </c>
      <c r="C834" s="3" t="s">
        <v>52</v>
      </c>
      <c r="D834" s="3" t="s">
        <v>255</v>
      </c>
      <c r="E834" s="5" t="s">
        <v>256</v>
      </c>
      <c r="F834" s="3" t="s">
        <v>257</v>
      </c>
      <c r="G834" s="5" t="s">
        <v>258</v>
      </c>
      <c r="H834" s="3"/>
      <c r="I834" s="12" t="s">
        <v>48</v>
      </c>
      <c r="J834" s="3"/>
      <c r="K834" s="3" t="s">
        <v>49</v>
      </c>
      <c r="L834" s="11">
        <v>43070</v>
      </c>
      <c r="M834" s="3">
        <v>60</v>
      </c>
      <c r="N834" s="3"/>
      <c r="O834" s="10">
        <v>19000</v>
      </c>
      <c r="P834" s="8" t="s">
        <v>246</v>
      </c>
      <c r="Q834" s="9" t="s">
        <v>246</v>
      </c>
    </row>
    <row r="835" spans="1:17" ht="15" hidden="1" x14ac:dyDescent="0.25">
      <c r="A835" s="3" t="s">
        <v>2794</v>
      </c>
      <c r="B835" s="3" t="s">
        <v>6</v>
      </c>
      <c r="C835" s="3" t="s">
        <v>78</v>
      </c>
      <c r="D835" s="3" t="s">
        <v>247</v>
      </c>
      <c r="E835" s="5" t="s">
        <v>248</v>
      </c>
      <c r="F835" s="3"/>
      <c r="G835" s="5" t="s">
        <v>47</v>
      </c>
      <c r="H835" s="3"/>
      <c r="I835" s="12" t="s">
        <v>57</v>
      </c>
      <c r="J835" s="3"/>
      <c r="K835" s="3" t="s">
        <v>58</v>
      </c>
      <c r="L835" s="11">
        <v>42705</v>
      </c>
      <c r="M835" s="3">
        <v>36</v>
      </c>
      <c r="N835" s="3"/>
      <c r="O835" s="10">
        <v>300000</v>
      </c>
      <c r="P835" s="8" t="s">
        <v>108</v>
      </c>
      <c r="Q835" s="9" t="s">
        <v>108</v>
      </c>
    </row>
    <row r="836" spans="1:17" ht="15" hidden="1" x14ac:dyDescent="0.25">
      <c r="A836" s="3" t="s">
        <v>2795</v>
      </c>
      <c r="B836" s="3" t="s">
        <v>210</v>
      </c>
      <c r="C836" s="3" t="s">
        <v>52</v>
      </c>
      <c r="D836" s="3" t="s">
        <v>834</v>
      </c>
      <c r="E836" s="5" t="s">
        <v>835</v>
      </c>
      <c r="F836" s="3" t="s">
        <v>62</v>
      </c>
      <c r="G836" s="5" t="s">
        <v>63</v>
      </c>
      <c r="H836" s="3"/>
      <c r="I836" s="12" t="s">
        <v>48</v>
      </c>
      <c r="J836" s="3"/>
      <c r="K836" s="3" t="s">
        <v>49</v>
      </c>
      <c r="L836" s="11">
        <v>42705</v>
      </c>
      <c r="M836" s="3">
        <v>24</v>
      </c>
      <c r="N836" s="3"/>
      <c r="O836" s="10">
        <v>50000</v>
      </c>
      <c r="P836" s="8" t="s">
        <v>108</v>
      </c>
      <c r="Q836" s="9" t="s">
        <v>113</v>
      </c>
    </row>
    <row r="837" spans="1:17" ht="15" hidden="1" x14ac:dyDescent="0.25">
      <c r="A837" s="3" t="s">
        <v>2796</v>
      </c>
      <c r="B837" s="3" t="s">
        <v>210</v>
      </c>
      <c r="C837" s="3" t="s">
        <v>52</v>
      </c>
      <c r="D837" s="3" t="s">
        <v>834</v>
      </c>
      <c r="E837" s="5" t="s">
        <v>835</v>
      </c>
      <c r="F837" s="3" t="s">
        <v>62</v>
      </c>
      <c r="G837" s="5" t="s">
        <v>63</v>
      </c>
      <c r="H837" s="3"/>
      <c r="I837" s="12" t="s">
        <v>48</v>
      </c>
      <c r="J837" s="3"/>
      <c r="K837" s="3" t="s">
        <v>49</v>
      </c>
      <c r="L837" s="11">
        <v>42705</v>
      </c>
      <c r="M837" s="3">
        <v>24</v>
      </c>
      <c r="N837" s="3"/>
      <c r="O837" s="10">
        <v>50000</v>
      </c>
      <c r="P837" s="8" t="s">
        <v>108</v>
      </c>
      <c r="Q837" s="9" t="s">
        <v>108</v>
      </c>
    </row>
    <row r="838" spans="1:17" ht="15" hidden="1" x14ac:dyDescent="0.25">
      <c r="A838" s="3" t="s">
        <v>1852</v>
      </c>
      <c r="B838" s="3" t="s">
        <v>210</v>
      </c>
      <c r="C838" s="3" t="s">
        <v>52</v>
      </c>
      <c r="D838" s="3" t="s">
        <v>834</v>
      </c>
      <c r="E838" s="5" t="s">
        <v>835</v>
      </c>
      <c r="F838" s="3" t="s">
        <v>62</v>
      </c>
      <c r="G838" s="5" t="s">
        <v>63</v>
      </c>
      <c r="H838" s="3"/>
      <c r="I838" s="12" t="s">
        <v>48</v>
      </c>
      <c r="J838" s="3"/>
      <c r="K838" s="3" t="s">
        <v>49</v>
      </c>
      <c r="L838" s="11">
        <v>42705</v>
      </c>
      <c r="M838" s="3">
        <v>24</v>
      </c>
      <c r="N838" s="3"/>
      <c r="O838" s="10">
        <v>300000</v>
      </c>
      <c r="P838" s="8" t="s">
        <v>108</v>
      </c>
      <c r="Q838" s="9" t="s">
        <v>84</v>
      </c>
    </row>
    <row r="839" spans="1:17" ht="15" hidden="1" x14ac:dyDescent="0.25">
      <c r="A839" s="3" t="s">
        <v>2797</v>
      </c>
      <c r="B839" s="3" t="s">
        <v>3</v>
      </c>
      <c r="C839" s="3" t="s">
        <v>78</v>
      </c>
      <c r="D839" s="3" t="s">
        <v>875</v>
      </c>
      <c r="E839" s="5" t="s">
        <v>876</v>
      </c>
      <c r="F839" s="3"/>
      <c r="G839" s="5" t="s">
        <v>47</v>
      </c>
      <c r="H839" s="3"/>
      <c r="I839" s="12" t="s">
        <v>48</v>
      </c>
      <c r="J839" s="3"/>
      <c r="K839" s="3" t="s">
        <v>49</v>
      </c>
      <c r="L839" s="11">
        <v>42826</v>
      </c>
      <c r="M839" s="3">
        <v>24</v>
      </c>
      <c r="N839" s="3"/>
      <c r="O839" s="10">
        <v>17000</v>
      </c>
      <c r="P839" s="8" t="s">
        <v>108</v>
      </c>
      <c r="Q839" s="9" t="s">
        <v>108</v>
      </c>
    </row>
    <row r="840" spans="1:17" hidden="1" x14ac:dyDescent="0.3">
      <c r="A840" s="3" t="s">
        <v>2798</v>
      </c>
      <c r="B840" s="3" t="s">
        <v>7</v>
      </c>
      <c r="C840" s="3" t="s">
        <v>52</v>
      </c>
      <c r="D840" s="3" t="s">
        <v>602</v>
      </c>
      <c r="E840" s="5" t="s">
        <v>603</v>
      </c>
      <c r="F840" s="3" t="s">
        <v>600</v>
      </c>
      <c r="G840" s="5" t="s">
        <v>601</v>
      </c>
      <c r="H840" s="3"/>
      <c r="I840" s="12" t="s">
        <v>57</v>
      </c>
      <c r="J840" s="3"/>
      <c r="K840" s="3" t="s">
        <v>58</v>
      </c>
      <c r="L840" s="11">
        <v>42917</v>
      </c>
      <c r="M840" s="3">
        <v>48</v>
      </c>
      <c r="N840" s="3"/>
      <c r="O840" s="10">
        <v>1294053</v>
      </c>
      <c r="P840" s="8" t="s">
        <v>59</v>
      </c>
      <c r="Q840" s="9" t="s">
        <v>59</v>
      </c>
    </row>
    <row r="841" spans="1:17" hidden="1" x14ac:dyDescent="0.3">
      <c r="A841" s="3" t="s">
        <v>2799</v>
      </c>
      <c r="B841" s="3" t="s">
        <v>9</v>
      </c>
      <c r="C841" s="3" t="s">
        <v>52</v>
      </c>
      <c r="D841" s="3" t="s">
        <v>877</v>
      </c>
      <c r="E841" s="5" t="s">
        <v>878</v>
      </c>
      <c r="F841" s="3" t="s">
        <v>614</v>
      </c>
      <c r="G841" s="5" t="s">
        <v>615</v>
      </c>
      <c r="H841" s="3"/>
      <c r="I841" s="12" t="s">
        <v>57</v>
      </c>
      <c r="J841" s="3"/>
      <c r="K841" s="3" t="s">
        <v>58</v>
      </c>
      <c r="L841" s="11">
        <v>43374</v>
      </c>
      <c r="M841" s="3">
        <v>36</v>
      </c>
      <c r="N841" s="3"/>
      <c r="O841" s="10">
        <v>139000</v>
      </c>
      <c r="P841" s="8" t="s">
        <v>59</v>
      </c>
      <c r="Q841" s="9" t="s">
        <v>59</v>
      </c>
    </row>
    <row r="842" spans="1:17" ht="15" hidden="1" x14ac:dyDescent="0.25">
      <c r="A842" s="3" t="s">
        <v>2800</v>
      </c>
      <c r="B842" s="3" t="s">
        <v>8</v>
      </c>
      <c r="C842" s="3" t="s">
        <v>52</v>
      </c>
      <c r="D842" s="3" t="s">
        <v>602</v>
      </c>
      <c r="E842" s="5" t="s">
        <v>603</v>
      </c>
      <c r="F842" s="3" t="s">
        <v>606</v>
      </c>
      <c r="G842" s="5" t="s">
        <v>607</v>
      </c>
      <c r="H842" s="3"/>
      <c r="I842" s="12" t="s">
        <v>57</v>
      </c>
      <c r="J842" s="3"/>
      <c r="K842" s="3" t="s">
        <v>58</v>
      </c>
      <c r="L842" s="11">
        <v>43040</v>
      </c>
      <c r="M842" s="3">
        <v>36</v>
      </c>
      <c r="N842" s="3"/>
      <c r="O842" s="10">
        <v>60000</v>
      </c>
      <c r="P842" s="8" t="s">
        <v>108</v>
      </c>
      <c r="Q842" s="9" t="s">
        <v>108</v>
      </c>
    </row>
    <row r="843" spans="1:17" ht="15" hidden="1" x14ac:dyDescent="0.25">
      <c r="A843" s="3" t="s">
        <v>1853</v>
      </c>
      <c r="B843" s="3" t="s">
        <v>9</v>
      </c>
      <c r="C843" s="3" t="s">
        <v>78</v>
      </c>
      <c r="D843" s="3" t="s">
        <v>196</v>
      </c>
      <c r="E843" s="5" t="s">
        <v>197</v>
      </c>
      <c r="F843" s="3"/>
      <c r="G843" s="5" t="s">
        <v>47</v>
      </c>
      <c r="H843" s="3"/>
      <c r="I843" s="12" t="s">
        <v>48</v>
      </c>
      <c r="J843" s="3"/>
      <c r="K843" s="3" t="s">
        <v>49</v>
      </c>
      <c r="L843" s="11">
        <v>43282</v>
      </c>
      <c r="M843" s="3">
        <v>36</v>
      </c>
      <c r="N843" s="3"/>
      <c r="O843" s="10">
        <v>5500</v>
      </c>
      <c r="P843" s="8" t="s">
        <v>84</v>
      </c>
      <c r="Q843" s="9" t="s">
        <v>84</v>
      </c>
    </row>
    <row r="844" spans="1:17" ht="15" hidden="1" x14ac:dyDescent="0.25">
      <c r="A844" s="3" t="s">
        <v>2801</v>
      </c>
      <c r="B844" s="3" t="s">
        <v>24</v>
      </c>
      <c r="C844" s="3" t="s">
        <v>52</v>
      </c>
      <c r="D844" s="3" t="s">
        <v>255</v>
      </c>
      <c r="E844" s="5" t="s">
        <v>256</v>
      </c>
      <c r="F844" s="3" t="s">
        <v>879</v>
      </c>
      <c r="G844" s="5" t="s">
        <v>880</v>
      </c>
      <c r="H844" s="3"/>
      <c r="I844" s="12" t="s">
        <v>48</v>
      </c>
      <c r="J844" s="3"/>
      <c r="K844" s="3" t="s">
        <v>49</v>
      </c>
      <c r="L844" s="11" t="s">
        <v>50</v>
      </c>
      <c r="M844" s="3">
        <v>36</v>
      </c>
      <c r="N844" s="3"/>
      <c r="O844" s="10">
        <v>94000</v>
      </c>
      <c r="P844" s="8" t="s">
        <v>75</v>
      </c>
      <c r="Q844" s="9" t="s">
        <v>246</v>
      </c>
    </row>
    <row r="845" spans="1:17" ht="15" hidden="1" x14ac:dyDescent="0.25">
      <c r="A845" s="3" t="s">
        <v>1854</v>
      </c>
      <c r="B845" s="3" t="s">
        <v>24</v>
      </c>
      <c r="C845" s="3" t="s">
        <v>52</v>
      </c>
      <c r="D845" s="3" t="s">
        <v>255</v>
      </c>
      <c r="E845" s="5" t="s">
        <v>256</v>
      </c>
      <c r="F845" s="3" t="s">
        <v>879</v>
      </c>
      <c r="G845" s="5" t="s">
        <v>880</v>
      </c>
      <c r="H845" s="3"/>
      <c r="I845" s="12" t="s">
        <v>48</v>
      </c>
      <c r="J845" s="3"/>
      <c r="K845" s="3" t="s">
        <v>49</v>
      </c>
      <c r="L845" s="11" t="s">
        <v>50</v>
      </c>
      <c r="M845" s="3">
        <v>36</v>
      </c>
      <c r="N845" s="3"/>
      <c r="O845" s="10">
        <v>223000</v>
      </c>
      <c r="P845" s="8" t="s">
        <v>75</v>
      </c>
      <c r="Q845" s="9" t="s">
        <v>75</v>
      </c>
    </row>
    <row r="846" spans="1:17" ht="15" hidden="1" x14ac:dyDescent="0.25">
      <c r="A846" s="3" t="s">
        <v>2802</v>
      </c>
      <c r="B846" s="3" t="s">
        <v>2</v>
      </c>
      <c r="C846" s="3" t="s">
        <v>52</v>
      </c>
      <c r="D846" s="3" t="s">
        <v>255</v>
      </c>
      <c r="E846" s="5" t="s">
        <v>256</v>
      </c>
      <c r="F846" s="3" t="s">
        <v>881</v>
      </c>
      <c r="G846" s="5" t="s">
        <v>882</v>
      </c>
      <c r="H846" s="3"/>
      <c r="I846" s="12" t="s">
        <v>48</v>
      </c>
      <c r="J846" s="3"/>
      <c r="K846" s="3" t="s">
        <v>49</v>
      </c>
      <c r="L846" s="11">
        <v>42705</v>
      </c>
      <c r="M846" s="3">
        <v>48</v>
      </c>
      <c r="N846" s="3"/>
      <c r="O846" s="10">
        <v>60000</v>
      </c>
      <c r="P846" s="8" t="s">
        <v>108</v>
      </c>
      <c r="Q846" s="9" t="s">
        <v>108</v>
      </c>
    </row>
    <row r="847" spans="1:17" ht="15" hidden="1" x14ac:dyDescent="0.25">
      <c r="A847" s="3" t="s">
        <v>1855</v>
      </c>
      <c r="B847" s="3" t="s">
        <v>2</v>
      </c>
      <c r="C847" s="3" t="s">
        <v>52</v>
      </c>
      <c r="D847" s="3" t="s">
        <v>443</v>
      </c>
      <c r="E847" s="5" t="s">
        <v>444</v>
      </c>
      <c r="F847" s="3" t="s">
        <v>257</v>
      </c>
      <c r="G847" s="5" t="s">
        <v>258</v>
      </c>
      <c r="H847" s="3"/>
      <c r="I847" s="12" t="s">
        <v>48</v>
      </c>
      <c r="J847" s="3"/>
      <c r="K847" s="3" t="s">
        <v>49</v>
      </c>
      <c r="L847" s="11">
        <v>42644</v>
      </c>
      <c r="M847" s="3">
        <v>36</v>
      </c>
      <c r="N847" s="3"/>
      <c r="O847" s="10">
        <v>8000</v>
      </c>
      <c r="P847" s="8" t="s">
        <v>84</v>
      </c>
      <c r="Q847" s="9" t="s">
        <v>84</v>
      </c>
    </row>
    <row r="848" spans="1:17" ht="15" hidden="1" x14ac:dyDescent="0.25">
      <c r="A848" s="3" t="s">
        <v>1856</v>
      </c>
      <c r="B848" s="3" t="s">
        <v>7</v>
      </c>
      <c r="C848" s="3" t="s">
        <v>52</v>
      </c>
      <c r="D848" s="3" t="s">
        <v>443</v>
      </c>
      <c r="E848" s="5" t="s">
        <v>444</v>
      </c>
      <c r="F848" s="3" t="s">
        <v>257</v>
      </c>
      <c r="G848" s="5" t="s">
        <v>258</v>
      </c>
      <c r="H848" s="3"/>
      <c r="I848" s="12" t="s">
        <v>48</v>
      </c>
      <c r="J848" s="3"/>
      <c r="K848" s="3" t="s">
        <v>49</v>
      </c>
      <c r="L848" s="11" t="s">
        <v>50</v>
      </c>
      <c r="M848" s="3">
        <v>36</v>
      </c>
      <c r="N848" s="3"/>
      <c r="O848" s="10">
        <v>210000</v>
      </c>
      <c r="P848" s="8" t="s">
        <v>84</v>
      </c>
      <c r="Q848" s="9" t="s">
        <v>84</v>
      </c>
    </row>
    <row r="849" spans="1:17" ht="15" hidden="1" x14ac:dyDescent="0.25">
      <c r="A849" s="3" t="s">
        <v>1857</v>
      </c>
      <c r="B849" s="3" t="s">
        <v>7</v>
      </c>
      <c r="C849" s="3" t="s">
        <v>52</v>
      </c>
      <c r="D849" s="3" t="s">
        <v>443</v>
      </c>
      <c r="E849" s="5" t="s">
        <v>444</v>
      </c>
      <c r="F849" s="3" t="s">
        <v>257</v>
      </c>
      <c r="G849" s="5" t="s">
        <v>258</v>
      </c>
      <c r="H849" s="3"/>
      <c r="I849" s="12" t="s">
        <v>48</v>
      </c>
      <c r="J849" s="3"/>
      <c r="K849" s="3" t="s">
        <v>49</v>
      </c>
      <c r="L849" s="11" t="s">
        <v>50</v>
      </c>
      <c r="M849" s="3">
        <v>60</v>
      </c>
      <c r="N849" s="3"/>
      <c r="O849" s="10">
        <v>95000</v>
      </c>
      <c r="P849" s="8" t="s">
        <v>84</v>
      </c>
      <c r="Q849" s="9" t="s">
        <v>84</v>
      </c>
    </row>
    <row r="850" spans="1:17" ht="15" hidden="1" x14ac:dyDescent="0.25">
      <c r="A850" s="3" t="s">
        <v>1858</v>
      </c>
      <c r="B850" s="3" t="s">
        <v>7</v>
      </c>
      <c r="C850" s="3" t="s">
        <v>52</v>
      </c>
      <c r="D850" s="3" t="s">
        <v>443</v>
      </c>
      <c r="E850" s="5" t="s">
        <v>444</v>
      </c>
      <c r="F850" s="3" t="s">
        <v>257</v>
      </c>
      <c r="G850" s="5" t="s">
        <v>258</v>
      </c>
      <c r="H850" s="3"/>
      <c r="I850" s="12" t="s">
        <v>48</v>
      </c>
      <c r="J850" s="3"/>
      <c r="K850" s="3" t="s">
        <v>49</v>
      </c>
      <c r="L850" s="11" t="s">
        <v>50</v>
      </c>
      <c r="M850" s="3">
        <v>36</v>
      </c>
      <c r="N850" s="3"/>
      <c r="O850" s="10">
        <v>70000</v>
      </c>
      <c r="P850" s="8" t="s">
        <v>84</v>
      </c>
      <c r="Q850" s="9" t="s">
        <v>84</v>
      </c>
    </row>
    <row r="851" spans="1:17" ht="15" hidden="1" x14ac:dyDescent="0.25">
      <c r="A851" s="3" t="s">
        <v>1859</v>
      </c>
      <c r="B851" s="3" t="s">
        <v>7</v>
      </c>
      <c r="C851" s="3" t="s">
        <v>52</v>
      </c>
      <c r="D851" s="3" t="s">
        <v>443</v>
      </c>
      <c r="E851" s="5" t="s">
        <v>444</v>
      </c>
      <c r="F851" s="3" t="s">
        <v>257</v>
      </c>
      <c r="G851" s="5" t="s">
        <v>258</v>
      </c>
      <c r="H851" s="3"/>
      <c r="I851" s="12" t="s">
        <v>48</v>
      </c>
      <c r="J851" s="3"/>
      <c r="K851" s="3" t="s">
        <v>49</v>
      </c>
      <c r="L851" s="11" t="s">
        <v>50</v>
      </c>
      <c r="M851" s="3">
        <v>60</v>
      </c>
      <c r="N851" s="3"/>
      <c r="O851" s="10">
        <v>200000</v>
      </c>
      <c r="P851" s="8" t="s">
        <v>84</v>
      </c>
      <c r="Q851" s="9" t="s">
        <v>84</v>
      </c>
    </row>
    <row r="852" spans="1:17" hidden="1" x14ac:dyDescent="0.3">
      <c r="A852" s="3" t="s">
        <v>2803</v>
      </c>
      <c r="B852" s="3" t="s">
        <v>3</v>
      </c>
      <c r="C852" s="3" t="s">
        <v>52</v>
      </c>
      <c r="D852" s="3" t="s">
        <v>736</v>
      </c>
      <c r="E852" s="5" t="s">
        <v>737</v>
      </c>
      <c r="F852" s="3" t="s">
        <v>257</v>
      </c>
      <c r="G852" s="5" t="s">
        <v>258</v>
      </c>
      <c r="H852" s="3"/>
      <c r="I852" s="12" t="s">
        <v>48</v>
      </c>
      <c r="J852" s="3"/>
      <c r="K852" s="3" t="s">
        <v>49</v>
      </c>
      <c r="L852" s="11">
        <v>42979</v>
      </c>
      <c r="M852" s="3">
        <v>60</v>
      </c>
      <c r="N852" s="3"/>
      <c r="O852" s="10">
        <v>10400</v>
      </c>
      <c r="P852" s="8" t="s">
        <v>59</v>
      </c>
      <c r="Q852" s="7" t="s">
        <v>59</v>
      </c>
    </row>
    <row r="853" spans="1:17" ht="15" hidden="1" x14ac:dyDescent="0.25">
      <c r="A853" s="3" t="s">
        <v>2804</v>
      </c>
      <c r="B853" s="3" t="s">
        <v>3</v>
      </c>
      <c r="C853" s="3" t="s">
        <v>52</v>
      </c>
      <c r="D853" s="3" t="s">
        <v>255</v>
      </c>
      <c r="E853" s="5" t="s">
        <v>256</v>
      </c>
      <c r="F853" s="3" t="s">
        <v>257</v>
      </c>
      <c r="G853" s="5" t="s">
        <v>258</v>
      </c>
      <c r="H853" s="3"/>
      <c r="I853" s="12" t="s">
        <v>48</v>
      </c>
      <c r="J853" s="3"/>
      <c r="K853" s="3" t="s">
        <v>49</v>
      </c>
      <c r="L853" s="11">
        <v>43040</v>
      </c>
      <c r="M853" s="3">
        <v>36</v>
      </c>
      <c r="N853" s="3"/>
      <c r="O853" s="10">
        <v>41000</v>
      </c>
      <c r="P853" s="8" t="s">
        <v>108</v>
      </c>
      <c r="Q853" s="9" t="s">
        <v>108</v>
      </c>
    </row>
    <row r="854" spans="1:17" ht="15" hidden="1" x14ac:dyDescent="0.25">
      <c r="A854" s="3" t="s">
        <v>2805</v>
      </c>
      <c r="B854" s="3" t="s">
        <v>7</v>
      </c>
      <c r="C854" s="3" t="s">
        <v>52</v>
      </c>
      <c r="D854" s="3" t="s">
        <v>443</v>
      </c>
      <c r="E854" s="5" t="s">
        <v>444</v>
      </c>
      <c r="F854" s="3" t="s">
        <v>257</v>
      </c>
      <c r="G854" s="5" t="s">
        <v>258</v>
      </c>
      <c r="H854" s="3"/>
      <c r="I854" s="12" t="s">
        <v>48</v>
      </c>
      <c r="J854" s="3"/>
      <c r="K854" s="3" t="s">
        <v>87</v>
      </c>
      <c r="L854" s="11">
        <v>42795</v>
      </c>
      <c r="M854" s="3">
        <v>24</v>
      </c>
      <c r="N854" s="3"/>
      <c r="O854" s="10">
        <v>78000</v>
      </c>
      <c r="P854" s="8" t="s">
        <v>246</v>
      </c>
      <c r="Q854" s="9" t="s">
        <v>246</v>
      </c>
    </row>
    <row r="855" spans="1:17" ht="15" hidden="1" x14ac:dyDescent="0.25">
      <c r="A855" s="3" t="s">
        <v>2806</v>
      </c>
      <c r="B855" s="3" t="s">
        <v>7</v>
      </c>
      <c r="C855" s="3" t="s">
        <v>52</v>
      </c>
      <c r="D855" s="3" t="s">
        <v>443</v>
      </c>
      <c r="E855" s="5" t="s">
        <v>444</v>
      </c>
      <c r="F855" s="3" t="s">
        <v>257</v>
      </c>
      <c r="G855" s="5" t="s">
        <v>258</v>
      </c>
      <c r="H855" s="3"/>
      <c r="I855" s="12" t="s">
        <v>48</v>
      </c>
      <c r="J855" s="3"/>
      <c r="K855" s="3" t="s">
        <v>87</v>
      </c>
      <c r="L855" s="11">
        <v>42795</v>
      </c>
      <c r="M855" s="3">
        <v>24</v>
      </c>
      <c r="N855" s="3"/>
      <c r="O855" s="10">
        <v>73200</v>
      </c>
      <c r="P855" s="8" t="s">
        <v>246</v>
      </c>
      <c r="Q855" s="9" t="s">
        <v>246</v>
      </c>
    </row>
    <row r="856" spans="1:17" hidden="1" x14ac:dyDescent="0.3">
      <c r="A856" s="3" t="s">
        <v>2807</v>
      </c>
      <c r="B856" s="3" t="s">
        <v>6</v>
      </c>
      <c r="C856" s="3" t="s">
        <v>52</v>
      </c>
      <c r="D856" s="3" t="s">
        <v>883</v>
      </c>
      <c r="E856" s="5" t="s">
        <v>884</v>
      </c>
      <c r="F856" s="3" t="s">
        <v>319</v>
      </c>
      <c r="G856" s="5" t="s">
        <v>320</v>
      </c>
      <c r="H856" s="3"/>
      <c r="I856" s="12" t="s">
        <v>57</v>
      </c>
      <c r="J856" s="3"/>
      <c r="K856" s="3" t="s">
        <v>58</v>
      </c>
      <c r="L856" s="11">
        <v>42614</v>
      </c>
      <c r="M856" s="3">
        <v>24</v>
      </c>
      <c r="N856" s="3"/>
      <c r="O856" s="10">
        <v>109438.2</v>
      </c>
      <c r="P856" s="8" t="s">
        <v>59</v>
      </c>
      <c r="Q856" s="9" t="s">
        <v>59</v>
      </c>
    </row>
    <row r="857" spans="1:17" ht="15" hidden="1" x14ac:dyDescent="0.25">
      <c r="A857" s="3" t="s">
        <v>1860</v>
      </c>
      <c r="B857" s="3" t="s">
        <v>2</v>
      </c>
      <c r="C857" s="3" t="s">
        <v>52</v>
      </c>
      <c r="D857" s="3" t="s">
        <v>53</v>
      </c>
      <c r="E857" s="5" t="s">
        <v>54</v>
      </c>
      <c r="F857" s="3" t="s">
        <v>634</v>
      </c>
      <c r="G857" s="5" t="s">
        <v>885</v>
      </c>
      <c r="H857" s="3"/>
      <c r="I857" s="12" t="s">
        <v>57</v>
      </c>
      <c r="J857" s="3"/>
      <c r="K857" s="3" t="s">
        <v>58</v>
      </c>
      <c r="L857" s="11">
        <v>42705</v>
      </c>
      <c r="M857" s="3">
        <v>24</v>
      </c>
      <c r="N857" s="3"/>
      <c r="O857" s="10">
        <v>9100</v>
      </c>
      <c r="P857" s="8" t="s">
        <v>84</v>
      </c>
      <c r="Q857" s="9" t="s">
        <v>84</v>
      </c>
    </row>
    <row r="858" spans="1:17" ht="15" hidden="1" x14ac:dyDescent="0.25">
      <c r="A858" s="3" t="s">
        <v>1861</v>
      </c>
      <c r="B858" s="3" t="s">
        <v>2</v>
      </c>
      <c r="C858" s="3" t="s">
        <v>52</v>
      </c>
      <c r="D858" s="3" t="s">
        <v>53</v>
      </c>
      <c r="E858" s="5" t="s">
        <v>54</v>
      </c>
      <c r="F858" s="3" t="s">
        <v>127</v>
      </c>
      <c r="G858" s="5" t="s">
        <v>233</v>
      </c>
      <c r="H858" s="3"/>
      <c r="I858" s="12" t="s">
        <v>57</v>
      </c>
      <c r="J858" s="3"/>
      <c r="K858" s="3" t="s">
        <v>58</v>
      </c>
      <c r="L858" s="11">
        <v>42644</v>
      </c>
      <c r="M858" s="3">
        <v>24</v>
      </c>
      <c r="N858" s="3"/>
      <c r="O858" s="10">
        <v>48300</v>
      </c>
      <c r="P858" s="8" t="s">
        <v>84</v>
      </c>
      <c r="Q858" s="9" t="s">
        <v>84</v>
      </c>
    </row>
    <row r="859" spans="1:17" ht="15" hidden="1" x14ac:dyDescent="0.25">
      <c r="A859" s="3" t="s">
        <v>2808</v>
      </c>
      <c r="B859" s="3" t="s">
        <v>7</v>
      </c>
      <c r="C859" s="3" t="s">
        <v>52</v>
      </c>
      <c r="D859" s="3" t="s">
        <v>255</v>
      </c>
      <c r="E859" s="5" t="s">
        <v>256</v>
      </c>
      <c r="F859" s="3" t="s">
        <v>257</v>
      </c>
      <c r="G859" s="5" t="s">
        <v>258</v>
      </c>
      <c r="H859" s="3"/>
      <c r="I859" s="12" t="s">
        <v>48</v>
      </c>
      <c r="J859" s="3"/>
      <c r="K859" s="3" t="s">
        <v>49</v>
      </c>
      <c r="L859" s="11">
        <v>42856</v>
      </c>
      <c r="M859" s="3">
        <v>60</v>
      </c>
      <c r="N859" s="3"/>
      <c r="O859" s="10">
        <v>100000</v>
      </c>
      <c r="P859" s="8" t="s">
        <v>108</v>
      </c>
      <c r="Q859" s="9" t="s">
        <v>108</v>
      </c>
    </row>
    <row r="860" spans="1:17" ht="15" hidden="1" x14ac:dyDescent="0.25">
      <c r="A860" s="3" t="s">
        <v>2809</v>
      </c>
      <c r="B860" s="3" t="s">
        <v>24</v>
      </c>
      <c r="C860" s="3" t="s">
        <v>52</v>
      </c>
      <c r="D860" s="3" t="s">
        <v>53</v>
      </c>
      <c r="E860" s="5" t="s">
        <v>54</v>
      </c>
      <c r="F860" s="3" t="s">
        <v>135</v>
      </c>
      <c r="G860" s="5" t="s">
        <v>136</v>
      </c>
      <c r="H860" s="3"/>
      <c r="I860" s="12" t="s">
        <v>48</v>
      </c>
      <c r="J860" s="3"/>
      <c r="K860" s="3" t="s">
        <v>49</v>
      </c>
      <c r="L860" s="11" t="s">
        <v>50</v>
      </c>
      <c r="M860" s="3">
        <v>12</v>
      </c>
      <c r="N860" s="3"/>
      <c r="O860" s="10">
        <v>20000</v>
      </c>
      <c r="P860" s="8" t="s">
        <v>108</v>
      </c>
      <c r="Q860" s="9" t="s">
        <v>108</v>
      </c>
    </row>
    <row r="861" spans="1:17" ht="15" hidden="1" x14ac:dyDescent="0.25">
      <c r="A861" s="3" t="s">
        <v>2810</v>
      </c>
      <c r="B861" s="3" t="s">
        <v>24</v>
      </c>
      <c r="C861" s="3" t="s">
        <v>52</v>
      </c>
      <c r="D861" s="3" t="s">
        <v>53</v>
      </c>
      <c r="E861" s="5" t="s">
        <v>54</v>
      </c>
      <c r="F861" s="3" t="s">
        <v>135</v>
      </c>
      <c r="G861" s="5" t="s">
        <v>136</v>
      </c>
      <c r="H861" s="3"/>
      <c r="I861" s="12" t="s">
        <v>48</v>
      </c>
      <c r="J861" s="3"/>
      <c r="K861" s="3" t="s">
        <v>49</v>
      </c>
      <c r="L861" s="11" t="s">
        <v>50</v>
      </c>
      <c r="M861" s="3">
        <v>12</v>
      </c>
      <c r="N861" s="3"/>
      <c r="O861" s="10">
        <v>25000</v>
      </c>
      <c r="P861" s="8" t="s">
        <v>108</v>
      </c>
      <c r="Q861" s="9" t="s">
        <v>780</v>
      </c>
    </row>
    <row r="862" spans="1:17" ht="15" hidden="1" x14ac:dyDescent="0.25">
      <c r="A862" s="3" t="s">
        <v>2811</v>
      </c>
      <c r="B862" s="3" t="s">
        <v>5</v>
      </c>
      <c r="C862" s="3" t="s">
        <v>52</v>
      </c>
      <c r="D862" s="3" t="s">
        <v>886</v>
      </c>
      <c r="E862" s="5" t="s">
        <v>887</v>
      </c>
      <c r="F862" s="3" t="s">
        <v>888</v>
      </c>
      <c r="G862" s="5" t="s">
        <v>889</v>
      </c>
      <c r="H862" s="3"/>
      <c r="I862" s="12" t="s">
        <v>48</v>
      </c>
      <c r="J862" s="3"/>
      <c r="K862" s="3" t="s">
        <v>49</v>
      </c>
      <c r="L862" s="11">
        <v>42705</v>
      </c>
      <c r="M862" s="3">
        <v>24</v>
      </c>
      <c r="N862" s="3"/>
      <c r="O862" s="10">
        <v>100000</v>
      </c>
      <c r="P862" s="8" t="s">
        <v>246</v>
      </c>
      <c r="Q862" s="9" t="s">
        <v>246</v>
      </c>
    </row>
    <row r="863" spans="1:17" ht="15" hidden="1" x14ac:dyDescent="0.25">
      <c r="A863" s="3" t="s">
        <v>2812</v>
      </c>
      <c r="B863" s="3" t="s">
        <v>4</v>
      </c>
      <c r="C863" s="3" t="s">
        <v>52</v>
      </c>
      <c r="D863" s="3" t="s">
        <v>690</v>
      </c>
      <c r="E863" s="5" t="s">
        <v>691</v>
      </c>
      <c r="F863" s="3" t="s">
        <v>890</v>
      </c>
      <c r="G863" s="5" t="s">
        <v>891</v>
      </c>
      <c r="H863" s="3"/>
      <c r="I863" s="12" t="s">
        <v>57</v>
      </c>
      <c r="J863" s="3"/>
      <c r="K863" s="3" t="s">
        <v>58</v>
      </c>
      <c r="L863" s="11">
        <v>43435</v>
      </c>
      <c r="M863" s="3">
        <v>48</v>
      </c>
      <c r="N863" s="3"/>
      <c r="O863" s="10">
        <v>1300000</v>
      </c>
      <c r="P863" s="8" t="s">
        <v>108</v>
      </c>
      <c r="Q863" s="9" t="s">
        <v>108</v>
      </c>
    </row>
    <row r="864" spans="1:17" ht="15" hidden="1" x14ac:dyDescent="0.25">
      <c r="A864" s="3" t="s">
        <v>2813</v>
      </c>
      <c r="B864" s="3" t="s">
        <v>2</v>
      </c>
      <c r="C864" s="3" t="s">
        <v>52</v>
      </c>
      <c r="D864" s="3" t="s">
        <v>892</v>
      </c>
      <c r="E864" s="5" t="s">
        <v>893</v>
      </c>
      <c r="F864" s="3" t="s">
        <v>894</v>
      </c>
      <c r="G864" s="5" t="s">
        <v>895</v>
      </c>
      <c r="H864" s="3"/>
      <c r="I864" s="12" t="s">
        <v>57</v>
      </c>
      <c r="J864" s="3"/>
      <c r="K864" s="3" t="s">
        <v>58</v>
      </c>
      <c r="L864" s="11">
        <v>42736</v>
      </c>
      <c r="M864" s="3">
        <v>48</v>
      </c>
      <c r="N864" s="3"/>
      <c r="O864" s="10">
        <v>200000</v>
      </c>
      <c r="P864" s="8" t="s">
        <v>108</v>
      </c>
      <c r="Q864" s="9" t="s">
        <v>108</v>
      </c>
    </row>
    <row r="865" spans="1:17" ht="15" hidden="1" x14ac:dyDescent="0.25">
      <c r="A865" s="3" t="s">
        <v>2814</v>
      </c>
      <c r="B865" s="3" t="s">
        <v>584</v>
      </c>
      <c r="C865" s="3" t="s">
        <v>52</v>
      </c>
      <c r="D865" s="3" t="s">
        <v>53</v>
      </c>
      <c r="E865" s="5" t="s">
        <v>54</v>
      </c>
      <c r="F865" s="3" t="s">
        <v>896</v>
      </c>
      <c r="G865" s="5" t="s">
        <v>897</v>
      </c>
      <c r="H865" s="3"/>
      <c r="I865" s="12" t="s">
        <v>48</v>
      </c>
      <c r="J865" s="3"/>
      <c r="K865" s="3" t="s">
        <v>49</v>
      </c>
      <c r="L865" s="11">
        <v>43221</v>
      </c>
      <c r="M865" s="3">
        <v>36</v>
      </c>
      <c r="N865" s="3"/>
      <c r="O865" s="10">
        <v>110000</v>
      </c>
      <c r="P865" s="8" t="s">
        <v>84</v>
      </c>
      <c r="Q865" s="9" t="s">
        <v>64</v>
      </c>
    </row>
    <row r="866" spans="1:17" ht="15" hidden="1" x14ac:dyDescent="0.25">
      <c r="A866" s="3" t="s">
        <v>1862</v>
      </c>
      <c r="B866" s="3" t="s">
        <v>584</v>
      </c>
      <c r="C866" s="3" t="s">
        <v>52</v>
      </c>
      <c r="D866" s="3" t="s">
        <v>53</v>
      </c>
      <c r="E866" s="5" t="s">
        <v>54</v>
      </c>
      <c r="F866" s="3" t="s">
        <v>896</v>
      </c>
      <c r="G866" s="5" t="s">
        <v>897</v>
      </c>
      <c r="H866" s="3"/>
      <c r="I866" s="12" t="s">
        <v>48</v>
      </c>
      <c r="J866" s="3"/>
      <c r="K866" s="3" t="s">
        <v>49</v>
      </c>
      <c r="L866" s="11">
        <v>43221</v>
      </c>
      <c r="M866" s="3">
        <v>36</v>
      </c>
      <c r="N866" s="3"/>
      <c r="O866" s="10">
        <v>102000</v>
      </c>
      <c r="P866" s="8" t="s">
        <v>84</v>
      </c>
      <c r="Q866" s="9" t="s">
        <v>84</v>
      </c>
    </row>
    <row r="867" spans="1:17" ht="15" hidden="1" x14ac:dyDescent="0.25">
      <c r="A867" s="3" t="s">
        <v>2815</v>
      </c>
      <c r="B867" s="3" t="s">
        <v>3</v>
      </c>
      <c r="C867" s="3" t="s">
        <v>52</v>
      </c>
      <c r="D867" s="3" t="s">
        <v>53</v>
      </c>
      <c r="E867" s="5" t="s">
        <v>54</v>
      </c>
      <c r="F867" s="3" t="s">
        <v>522</v>
      </c>
      <c r="G867" s="5" t="s">
        <v>523</v>
      </c>
      <c r="H867" s="3"/>
      <c r="I867" s="12" t="s">
        <v>57</v>
      </c>
      <c r="J867" s="3"/>
      <c r="K867" s="3" t="s">
        <v>58</v>
      </c>
      <c r="L867" s="11" t="s">
        <v>50</v>
      </c>
      <c r="M867" s="3">
        <v>36</v>
      </c>
      <c r="N867" s="3"/>
      <c r="O867" s="10">
        <v>150000</v>
      </c>
      <c r="P867" s="8" t="s">
        <v>103</v>
      </c>
      <c r="Q867" s="9" t="s">
        <v>103</v>
      </c>
    </row>
    <row r="868" spans="1:17" hidden="1" x14ac:dyDescent="0.3">
      <c r="A868" s="3" t="s">
        <v>2816</v>
      </c>
      <c r="B868" s="3" t="s">
        <v>2</v>
      </c>
      <c r="C868" s="3" t="s">
        <v>52</v>
      </c>
      <c r="D868" s="3" t="s">
        <v>898</v>
      </c>
      <c r="E868" s="5" t="s">
        <v>899</v>
      </c>
      <c r="F868" s="3" t="s">
        <v>900</v>
      </c>
      <c r="G868" s="5" t="s">
        <v>901</v>
      </c>
      <c r="H868" s="3"/>
      <c r="I868" s="12" t="s">
        <v>57</v>
      </c>
      <c r="J868" s="3"/>
      <c r="K868" s="3" t="s">
        <v>58</v>
      </c>
      <c r="L868" s="11">
        <v>42826</v>
      </c>
      <c r="M868" s="3">
        <v>48</v>
      </c>
      <c r="N868" s="3"/>
      <c r="O868" s="10">
        <v>724925</v>
      </c>
      <c r="P868" s="8" t="s">
        <v>59</v>
      </c>
      <c r="Q868" s="9" t="s">
        <v>59</v>
      </c>
    </row>
    <row r="869" spans="1:17" ht="15" hidden="1" x14ac:dyDescent="0.25">
      <c r="A869" s="3" t="s">
        <v>2817</v>
      </c>
      <c r="B869" s="3" t="s">
        <v>2</v>
      </c>
      <c r="C869" s="3" t="s">
        <v>52</v>
      </c>
      <c r="D869" s="3" t="s">
        <v>53</v>
      </c>
      <c r="E869" s="5" t="s">
        <v>54</v>
      </c>
      <c r="F869" s="3" t="s">
        <v>263</v>
      </c>
      <c r="G869" s="5" t="s">
        <v>264</v>
      </c>
      <c r="H869" s="3"/>
      <c r="I869" s="12" t="s">
        <v>48</v>
      </c>
      <c r="J869" s="3"/>
      <c r="K869" s="3" t="s">
        <v>87</v>
      </c>
      <c r="L869" s="11">
        <v>42644</v>
      </c>
      <c r="M869" s="3">
        <v>48</v>
      </c>
      <c r="N869" s="3"/>
      <c r="O869" s="10">
        <v>58000</v>
      </c>
      <c r="P869" s="8" t="s">
        <v>108</v>
      </c>
      <c r="Q869" s="9" t="s">
        <v>108</v>
      </c>
    </row>
    <row r="870" spans="1:17" ht="15" hidden="1" x14ac:dyDescent="0.25">
      <c r="A870" s="3" t="s">
        <v>1863</v>
      </c>
      <c r="B870" s="3" t="s">
        <v>9</v>
      </c>
      <c r="C870" s="3" t="s">
        <v>78</v>
      </c>
      <c r="D870" s="3" t="s">
        <v>902</v>
      </c>
      <c r="E870" s="5" t="s">
        <v>903</v>
      </c>
      <c r="F870" s="3"/>
      <c r="G870" s="5" t="s">
        <v>47</v>
      </c>
      <c r="H870" s="3"/>
      <c r="I870" s="12" t="s">
        <v>48</v>
      </c>
      <c r="J870" s="3"/>
      <c r="K870" s="3" t="s">
        <v>49</v>
      </c>
      <c r="L870" s="11" t="s">
        <v>50</v>
      </c>
      <c r="M870" s="3">
        <v>12</v>
      </c>
      <c r="N870" s="3"/>
      <c r="O870" s="10">
        <v>41000</v>
      </c>
      <c r="P870" s="8" t="s">
        <v>75</v>
      </c>
      <c r="Q870" s="9" t="s">
        <v>75</v>
      </c>
    </row>
    <row r="871" spans="1:17" ht="15" hidden="1" x14ac:dyDescent="0.25">
      <c r="A871" s="3" t="s">
        <v>2818</v>
      </c>
      <c r="B871" s="3" t="s">
        <v>5</v>
      </c>
      <c r="C871" s="3" t="s">
        <v>124</v>
      </c>
      <c r="D871" s="3" t="s">
        <v>904</v>
      </c>
      <c r="E871" s="5" t="s">
        <v>905</v>
      </c>
      <c r="F871" s="3" t="s">
        <v>906</v>
      </c>
      <c r="G871" s="5" t="s">
        <v>907</v>
      </c>
      <c r="H871" s="3"/>
      <c r="I871" s="12" t="s">
        <v>57</v>
      </c>
      <c r="J871" s="3"/>
      <c r="K871" s="3" t="s">
        <v>58</v>
      </c>
      <c r="L871" s="11" t="s">
        <v>50</v>
      </c>
      <c r="M871" s="3">
        <v>24</v>
      </c>
      <c r="N871" s="3"/>
      <c r="O871" s="10">
        <v>80000</v>
      </c>
      <c r="P871" s="8" t="s">
        <v>113</v>
      </c>
      <c r="Q871" s="9" t="s">
        <v>113</v>
      </c>
    </row>
    <row r="872" spans="1:17" hidden="1" x14ac:dyDescent="0.3">
      <c r="A872" s="3" t="s">
        <v>2819</v>
      </c>
      <c r="B872" s="3" t="s">
        <v>1</v>
      </c>
      <c r="C872" s="3" t="s">
        <v>124</v>
      </c>
      <c r="D872" s="3" t="s">
        <v>904</v>
      </c>
      <c r="E872" s="5" t="s">
        <v>905</v>
      </c>
      <c r="F872" s="3" t="s">
        <v>908</v>
      </c>
      <c r="G872" s="5" t="s">
        <v>909</v>
      </c>
      <c r="H872" s="3"/>
      <c r="I872" s="12" t="s">
        <v>57</v>
      </c>
      <c r="J872" s="3"/>
      <c r="K872" s="3" t="s">
        <v>58</v>
      </c>
      <c r="L872" s="11">
        <v>42491</v>
      </c>
      <c r="M872" s="3">
        <v>36</v>
      </c>
      <c r="N872" s="3"/>
      <c r="O872" s="10">
        <v>153857</v>
      </c>
      <c r="P872" s="8" t="s">
        <v>59</v>
      </c>
      <c r="Q872" s="9" t="s">
        <v>59</v>
      </c>
    </row>
    <row r="873" spans="1:17" ht="15" hidden="1" x14ac:dyDescent="0.25">
      <c r="A873" s="3" t="s">
        <v>2820</v>
      </c>
      <c r="B873" s="3" t="s">
        <v>17</v>
      </c>
      <c r="C873" s="3" t="s">
        <v>52</v>
      </c>
      <c r="D873" s="3" t="s">
        <v>910</v>
      </c>
      <c r="E873" s="5" t="s">
        <v>911</v>
      </c>
      <c r="F873" s="3" t="s">
        <v>912</v>
      </c>
      <c r="G873" s="5" t="s">
        <v>913</v>
      </c>
      <c r="H873" s="3"/>
      <c r="I873" s="12" t="s">
        <v>48</v>
      </c>
      <c r="J873" s="3"/>
      <c r="K873" s="3" t="s">
        <v>49</v>
      </c>
      <c r="L873" s="11">
        <v>43070</v>
      </c>
      <c r="M873" s="3">
        <v>36</v>
      </c>
      <c r="N873" s="3"/>
      <c r="O873" s="10">
        <v>10000</v>
      </c>
      <c r="P873" s="8" t="s">
        <v>64</v>
      </c>
      <c r="Q873" s="9" t="s">
        <v>64</v>
      </c>
    </row>
    <row r="874" spans="1:17" ht="15" hidden="1" x14ac:dyDescent="0.25">
      <c r="A874" s="3" t="s">
        <v>2821</v>
      </c>
      <c r="B874" s="3" t="s">
        <v>7</v>
      </c>
      <c r="C874" s="3" t="s">
        <v>124</v>
      </c>
      <c r="D874" s="3" t="s">
        <v>196</v>
      </c>
      <c r="E874" s="5" t="s">
        <v>197</v>
      </c>
      <c r="F874" s="3" t="s">
        <v>914</v>
      </c>
      <c r="G874" s="5" t="s">
        <v>915</v>
      </c>
      <c r="H874" s="3"/>
      <c r="I874" s="12" t="s">
        <v>57</v>
      </c>
      <c r="J874" s="3"/>
      <c r="K874" s="3" t="s">
        <v>58</v>
      </c>
      <c r="L874" s="11">
        <v>42917</v>
      </c>
      <c r="M874" s="3">
        <v>24</v>
      </c>
      <c r="N874" s="3"/>
      <c r="O874" s="10">
        <v>4100000</v>
      </c>
      <c r="P874" s="8" t="s">
        <v>103</v>
      </c>
      <c r="Q874" s="9" t="s">
        <v>103</v>
      </c>
    </row>
    <row r="875" spans="1:17" ht="15" hidden="1" x14ac:dyDescent="0.25">
      <c r="A875" s="3" t="s">
        <v>2822</v>
      </c>
      <c r="B875" s="3" t="s">
        <v>17</v>
      </c>
      <c r="C875" s="3" t="s">
        <v>52</v>
      </c>
      <c r="D875" s="3" t="s">
        <v>60</v>
      </c>
      <c r="E875" s="5" t="s">
        <v>61</v>
      </c>
      <c r="F875" s="3" t="s">
        <v>916</v>
      </c>
      <c r="G875" s="5" t="s">
        <v>917</v>
      </c>
      <c r="H875" s="3"/>
      <c r="I875" s="12" t="s">
        <v>48</v>
      </c>
      <c r="J875" s="3"/>
      <c r="K875" s="3" t="s">
        <v>49</v>
      </c>
      <c r="L875" s="11">
        <v>43282</v>
      </c>
      <c r="M875" s="3">
        <v>36</v>
      </c>
      <c r="N875" s="3"/>
      <c r="O875" s="10">
        <v>5299.68</v>
      </c>
      <c r="P875" s="8" t="s">
        <v>81</v>
      </c>
      <c r="Q875" s="9" t="s">
        <v>81</v>
      </c>
    </row>
    <row r="876" spans="1:17" ht="15" hidden="1" x14ac:dyDescent="0.25">
      <c r="A876" s="3" t="s">
        <v>2823</v>
      </c>
      <c r="B876" s="3" t="s">
        <v>4</v>
      </c>
      <c r="C876" s="3" t="s">
        <v>124</v>
      </c>
      <c r="D876" s="3" t="s">
        <v>60</v>
      </c>
      <c r="E876" s="5" t="s">
        <v>61</v>
      </c>
      <c r="F876" s="3" t="s">
        <v>918</v>
      </c>
      <c r="G876" s="5" t="s">
        <v>919</v>
      </c>
      <c r="H876" s="3"/>
      <c r="I876" s="12" t="s">
        <v>48</v>
      </c>
      <c r="J876" s="3"/>
      <c r="K876" s="3" t="s">
        <v>49</v>
      </c>
      <c r="L876" s="11">
        <v>43282</v>
      </c>
      <c r="M876" s="3">
        <v>36</v>
      </c>
      <c r="N876" s="3"/>
      <c r="O876" s="10">
        <v>6034.93</v>
      </c>
      <c r="P876" s="8" t="s">
        <v>81</v>
      </c>
      <c r="Q876" s="9" t="s">
        <v>81</v>
      </c>
    </row>
    <row r="877" spans="1:17" ht="15" hidden="1" x14ac:dyDescent="0.25">
      <c r="A877" s="3" t="s">
        <v>1864</v>
      </c>
      <c r="B877" s="3" t="s">
        <v>2</v>
      </c>
      <c r="C877" s="3" t="s">
        <v>52</v>
      </c>
      <c r="D877" s="3" t="s">
        <v>53</v>
      </c>
      <c r="E877" s="5" t="s">
        <v>54</v>
      </c>
      <c r="F877" s="3" t="s">
        <v>476</v>
      </c>
      <c r="G877" s="5" t="s">
        <v>477</v>
      </c>
      <c r="H877" s="3"/>
      <c r="I877" s="12" t="s">
        <v>57</v>
      </c>
      <c r="J877" s="3"/>
      <c r="K877" s="3" t="s">
        <v>58</v>
      </c>
      <c r="L877" s="11">
        <v>42705</v>
      </c>
      <c r="M877" s="3">
        <v>24</v>
      </c>
      <c r="N877" s="3"/>
      <c r="O877" s="10">
        <v>5500</v>
      </c>
      <c r="P877" s="8" t="s">
        <v>84</v>
      </c>
      <c r="Q877" s="7" t="s">
        <v>84</v>
      </c>
    </row>
    <row r="878" spans="1:17" ht="15" hidden="1" x14ac:dyDescent="0.25">
      <c r="A878" s="3" t="s">
        <v>1865</v>
      </c>
      <c r="B878" s="3" t="s">
        <v>17</v>
      </c>
      <c r="C878" s="3" t="s">
        <v>52</v>
      </c>
      <c r="D878" s="3" t="s">
        <v>53</v>
      </c>
      <c r="E878" s="5" t="s">
        <v>54</v>
      </c>
      <c r="F878" s="3" t="s">
        <v>920</v>
      </c>
      <c r="G878" s="5" t="s">
        <v>921</v>
      </c>
      <c r="H878" s="3"/>
      <c r="I878" s="12" t="s">
        <v>57</v>
      </c>
      <c r="J878" s="3"/>
      <c r="K878" s="3" t="s">
        <v>58</v>
      </c>
      <c r="L878" s="11">
        <v>43070</v>
      </c>
      <c r="M878" s="3">
        <v>24</v>
      </c>
      <c r="N878" s="3"/>
      <c r="O878" s="10">
        <v>1850</v>
      </c>
      <c r="P878" s="8" t="s">
        <v>84</v>
      </c>
      <c r="Q878" s="9" t="s">
        <v>84</v>
      </c>
    </row>
    <row r="879" spans="1:17" hidden="1" x14ac:dyDescent="0.3">
      <c r="A879" s="3" t="s">
        <v>2824</v>
      </c>
      <c r="B879" s="3" t="s">
        <v>3</v>
      </c>
      <c r="C879" s="3" t="s">
        <v>52</v>
      </c>
      <c r="D879" s="3" t="s">
        <v>443</v>
      </c>
      <c r="E879" s="5" t="s">
        <v>444</v>
      </c>
      <c r="F879" s="3" t="s">
        <v>257</v>
      </c>
      <c r="G879" s="5" t="s">
        <v>258</v>
      </c>
      <c r="H879" s="3"/>
      <c r="I879" s="12" t="s">
        <v>48</v>
      </c>
      <c r="J879" s="3"/>
      <c r="K879" s="3" t="s">
        <v>49</v>
      </c>
      <c r="L879" s="11">
        <v>42979</v>
      </c>
      <c r="M879" s="3">
        <v>60</v>
      </c>
      <c r="N879" s="3"/>
      <c r="O879" s="10">
        <v>152800</v>
      </c>
      <c r="P879" s="8" t="s">
        <v>59</v>
      </c>
      <c r="Q879" s="9" t="s">
        <v>59</v>
      </c>
    </row>
    <row r="880" spans="1:17" ht="15" hidden="1" x14ac:dyDescent="0.25">
      <c r="A880" s="3" t="s">
        <v>2825</v>
      </c>
      <c r="B880" s="3" t="s">
        <v>9</v>
      </c>
      <c r="C880" s="3" t="s">
        <v>78</v>
      </c>
      <c r="D880" s="3" t="s">
        <v>922</v>
      </c>
      <c r="E880" s="5" t="s">
        <v>923</v>
      </c>
      <c r="F880" s="3"/>
      <c r="G880" s="5" t="s">
        <v>47</v>
      </c>
      <c r="H880" s="3"/>
      <c r="I880" s="12" t="s">
        <v>48</v>
      </c>
      <c r="J880" s="3"/>
      <c r="K880" s="3" t="s">
        <v>49</v>
      </c>
      <c r="L880" s="11">
        <v>43282</v>
      </c>
      <c r="M880" s="3">
        <v>36</v>
      </c>
      <c r="N880" s="3"/>
      <c r="O880" s="10">
        <v>20000</v>
      </c>
      <c r="P880" s="8" t="s">
        <v>108</v>
      </c>
      <c r="Q880" s="9" t="s">
        <v>108</v>
      </c>
    </row>
    <row r="881" spans="1:17" ht="15" hidden="1" x14ac:dyDescent="0.25">
      <c r="A881" s="3" t="s">
        <v>2826</v>
      </c>
      <c r="B881" s="3" t="s">
        <v>4</v>
      </c>
      <c r="C881" s="3" t="s">
        <v>52</v>
      </c>
      <c r="D881" s="3" t="s">
        <v>564</v>
      </c>
      <c r="E881" s="5" t="s">
        <v>565</v>
      </c>
      <c r="F881" s="3" t="s">
        <v>566</v>
      </c>
      <c r="G881" s="5" t="s">
        <v>567</v>
      </c>
      <c r="H881" s="3"/>
      <c r="I881" s="12" t="s">
        <v>57</v>
      </c>
      <c r="J881" s="3"/>
      <c r="K881" s="3" t="s">
        <v>58</v>
      </c>
      <c r="L881" s="11">
        <v>43160</v>
      </c>
      <c r="M881" s="3">
        <v>36</v>
      </c>
      <c r="N881" s="3"/>
      <c r="O881" s="10">
        <v>480000</v>
      </c>
      <c r="P881" s="8" t="s">
        <v>113</v>
      </c>
      <c r="Q881" s="9" t="s">
        <v>113</v>
      </c>
    </row>
    <row r="882" spans="1:17" ht="15" hidden="1" x14ac:dyDescent="0.25">
      <c r="A882" s="3" t="s">
        <v>2827</v>
      </c>
      <c r="B882" s="3" t="s">
        <v>6</v>
      </c>
      <c r="C882" s="3" t="s">
        <v>52</v>
      </c>
      <c r="D882" s="3" t="s">
        <v>834</v>
      </c>
      <c r="E882" s="5" t="s">
        <v>835</v>
      </c>
      <c r="F882" s="3" t="s">
        <v>566</v>
      </c>
      <c r="G882" s="5" t="s">
        <v>567</v>
      </c>
      <c r="H882" s="3"/>
      <c r="I882" s="12" t="s">
        <v>57</v>
      </c>
      <c r="J882" s="3"/>
      <c r="K882" s="3" t="s">
        <v>58</v>
      </c>
      <c r="L882" s="11">
        <v>42705</v>
      </c>
      <c r="M882" s="3">
        <v>48</v>
      </c>
      <c r="N882" s="3"/>
      <c r="O882" s="10">
        <v>120000</v>
      </c>
      <c r="P882" s="8" t="s">
        <v>108</v>
      </c>
      <c r="Q882" s="9" t="s">
        <v>108</v>
      </c>
    </row>
    <row r="883" spans="1:17" hidden="1" x14ac:dyDescent="0.3">
      <c r="A883" s="3" t="s">
        <v>2828</v>
      </c>
      <c r="B883" s="3" t="s">
        <v>4</v>
      </c>
      <c r="C883" s="3" t="s">
        <v>52</v>
      </c>
      <c r="D883" s="3" t="s">
        <v>53</v>
      </c>
      <c r="E883" s="5" t="s">
        <v>54</v>
      </c>
      <c r="F883" s="3" t="s">
        <v>566</v>
      </c>
      <c r="G883" s="5" t="s">
        <v>567</v>
      </c>
      <c r="H883" s="3"/>
      <c r="I883" s="12" t="s">
        <v>57</v>
      </c>
      <c r="J883" s="3"/>
      <c r="K883" s="3" t="s">
        <v>58</v>
      </c>
      <c r="L883" s="11">
        <v>43221</v>
      </c>
      <c r="M883" s="3">
        <v>36</v>
      </c>
      <c r="N883" s="3"/>
      <c r="O883" s="10">
        <v>613629.9</v>
      </c>
      <c r="P883" s="8" t="s">
        <v>59</v>
      </c>
      <c r="Q883" s="9" t="s">
        <v>59</v>
      </c>
    </row>
    <row r="884" spans="1:17" ht="15" hidden="1" x14ac:dyDescent="0.25">
      <c r="A884" s="3" t="s">
        <v>2829</v>
      </c>
      <c r="B884" s="3" t="s">
        <v>17</v>
      </c>
      <c r="C884" s="3" t="s">
        <v>52</v>
      </c>
      <c r="D884" s="3" t="s">
        <v>221</v>
      </c>
      <c r="E884" s="5" t="s">
        <v>222</v>
      </c>
      <c r="F884" s="3" t="s">
        <v>924</v>
      </c>
      <c r="G884" s="5" t="s">
        <v>925</v>
      </c>
      <c r="H884" s="3"/>
      <c r="I884" s="12" t="s">
        <v>57</v>
      </c>
      <c r="J884" s="3"/>
      <c r="K884" s="3" t="s">
        <v>58</v>
      </c>
      <c r="L884" s="11">
        <v>43160</v>
      </c>
      <c r="M884" s="3">
        <v>48</v>
      </c>
      <c r="N884" s="3"/>
      <c r="O884" s="10">
        <v>214300</v>
      </c>
      <c r="P884" s="8" t="s">
        <v>81</v>
      </c>
      <c r="Q884" s="9" t="s">
        <v>81</v>
      </c>
    </row>
    <row r="885" spans="1:17" ht="15" hidden="1" x14ac:dyDescent="0.25">
      <c r="A885" s="3" t="s">
        <v>1866</v>
      </c>
      <c r="B885" s="3" t="s">
        <v>7</v>
      </c>
      <c r="C885" s="3" t="s">
        <v>52</v>
      </c>
      <c r="D885" s="3" t="s">
        <v>448</v>
      </c>
      <c r="E885" s="5" t="s">
        <v>449</v>
      </c>
      <c r="F885" s="3" t="s">
        <v>926</v>
      </c>
      <c r="G885" s="5" t="s">
        <v>927</v>
      </c>
      <c r="H885" s="3"/>
      <c r="I885" s="12" t="s">
        <v>57</v>
      </c>
      <c r="J885" s="3"/>
      <c r="K885" s="3" t="s">
        <v>58</v>
      </c>
      <c r="L885" s="11">
        <v>42552</v>
      </c>
      <c r="M885" s="3">
        <v>36</v>
      </c>
      <c r="N885" s="3"/>
      <c r="O885" s="10">
        <v>110000</v>
      </c>
      <c r="P885" s="8" t="s">
        <v>187</v>
      </c>
      <c r="Q885" s="9" t="s">
        <v>187</v>
      </c>
    </row>
    <row r="886" spans="1:17" ht="15" hidden="1" x14ac:dyDescent="0.25">
      <c r="A886" s="3" t="s">
        <v>1867</v>
      </c>
      <c r="B886" s="3" t="s">
        <v>1</v>
      </c>
      <c r="C886" s="3" t="s">
        <v>52</v>
      </c>
      <c r="D886" s="3" t="s">
        <v>53</v>
      </c>
      <c r="E886" s="5" t="s">
        <v>54</v>
      </c>
      <c r="F886" s="3" t="s">
        <v>879</v>
      </c>
      <c r="G886" s="5" t="s">
        <v>880</v>
      </c>
      <c r="H886" s="3"/>
      <c r="I886" s="12" t="s">
        <v>48</v>
      </c>
      <c r="J886" s="3"/>
      <c r="K886" s="3" t="s">
        <v>49</v>
      </c>
      <c r="L886" s="11" t="s">
        <v>50</v>
      </c>
      <c r="M886" s="3">
        <v>36</v>
      </c>
      <c r="N886" s="3"/>
      <c r="O886" s="10">
        <v>13300</v>
      </c>
      <c r="P886" s="8" t="s">
        <v>84</v>
      </c>
      <c r="Q886" s="9" t="s">
        <v>84</v>
      </c>
    </row>
    <row r="887" spans="1:17" hidden="1" x14ac:dyDescent="0.3">
      <c r="A887" s="3" t="s">
        <v>2830</v>
      </c>
      <c r="B887" s="3" t="s">
        <v>6</v>
      </c>
      <c r="C887" s="3" t="s">
        <v>52</v>
      </c>
      <c r="D887" s="3" t="s">
        <v>229</v>
      </c>
      <c r="E887" s="5" t="s">
        <v>230</v>
      </c>
      <c r="F887" s="3" t="s">
        <v>928</v>
      </c>
      <c r="G887" s="5" t="s">
        <v>929</v>
      </c>
      <c r="H887" s="3"/>
      <c r="I887" s="12" t="s">
        <v>48</v>
      </c>
      <c r="J887" s="3"/>
      <c r="K887" s="3" t="s">
        <v>49</v>
      </c>
      <c r="L887" s="11">
        <v>42614</v>
      </c>
      <c r="M887" s="3">
        <v>12</v>
      </c>
      <c r="N887" s="3"/>
      <c r="O887" s="10">
        <v>11137.36</v>
      </c>
      <c r="P887" s="8" t="s">
        <v>59</v>
      </c>
      <c r="Q887" s="9" t="s">
        <v>59</v>
      </c>
    </row>
    <row r="888" spans="1:17" ht="15" hidden="1" x14ac:dyDescent="0.25">
      <c r="A888" s="3" t="s">
        <v>1868</v>
      </c>
      <c r="B888" s="3" t="s">
        <v>7</v>
      </c>
      <c r="C888" s="3" t="s">
        <v>78</v>
      </c>
      <c r="D888" s="3" t="s">
        <v>930</v>
      </c>
      <c r="E888" s="5" t="s">
        <v>931</v>
      </c>
      <c r="F888" s="3"/>
      <c r="G888" s="5" t="s">
        <v>47</v>
      </c>
      <c r="H888" s="3"/>
      <c r="I888" s="12" t="s">
        <v>57</v>
      </c>
      <c r="J888" s="3"/>
      <c r="K888" s="3" t="s">
        <v>58</v>
      </c>
      <c r="L888" s="11">
        <v>42795</v>
      </c>
      <c r="M888" s="3">
        <v>12</v>
      </c>
      <c r="N888" s="3"/>
      <c r="O888" s="10">
        <v>173600</v>
      </c>
      <c r="P888" s="8" t="s">
        <v>84</v>
      </c>
      <c r="Q888" s="9" t="s">
        <v>84</v>
      </c>
    </row>
    <row r="889" spans="1:17" ht="15" hidden="1" x14ac:dyDescent="0.25">
      <c r="A889" s="3" t="s">
        <v>2831</v>
      </c>
      <c r="B889" s="3" t="s">
        <v>5</v>
      </c>
      <c r="C889" s="3" t="s">
        <v>78</v>
      </c>
      <c r="D889" s="3" t="s">
        <v>932</v>
      </c>
      <c r="E889" s="5" t="s">
        <v>933</v>
      </c>
      <c r="F889" s="3"/>
      <c r="G889" s="5" t="s">
        <v>47</v>
      </c>
      <c r="H889" s="3"/>
      <c r="I889" s="12" t="s">
        <v>48</v>
      </c>
      <c r="J889" s="3"/>
      <c r="K889" s="3" t="s">
        <v>49</v>
      </c>
      <c r="L889" s="11" t="s">
        <v>50</v>
      </c>
      <c r="M889" s="3">
        <v>12</v>
      </c>
      <c r="N889" s="3"/>
      <c r="O889" s="10">
        <v>241560</v>
      </c>
      <c r="P889" s="8" t="s">
        <v>51</v>
      </c>
      <c r="Q889" s="9" t="s">
        <v>51</v>
      </c>
    </row>
    <row r="890" spans="1:17" ht="15" hidden="1" x14ac:dyDescent="0.25">
      <c r="A890" s="3" t="s">
        <v>1869</v>
      </c>
      <c r="B890" s="3" t="s">
        <v>7</v>
      </c>
      <c r="C890" s="3" t="s">
        <v>52</v>
      </c>
      <c r="D890" s="3" t="s">
        <v>255</v>
      </c>
      <c r="E890" s="5" t="s">
        <v>256</v>
      </c>
      <c r="F890" s="3" t="s">
        <v>257</v>
      </c>
      <c r="G890" s="5" t="s">
        <v>258</v>
      </c>
      <c r="H890" s="3"/>
      <c r="I890" s="12" t="s">
        <v>48</v>
      </c>
      <c r="J890" s="3"/>
      <c r="K890" s="3" t="s">
        <v>49</v>
      </c>
      <c r="L890" s="11">
        <v>42826</v>
      </c>
      <c r="M890" s="3">
        <v>12</v>
      </c>
      <c r="N890" s="3"/>
      <c r="O890" s="10">
        <v>18000</v>
      </c>
      <c r="P890" s="8" t="s">
        <v>75</v>
      </c>
      <c r="Q890" s="9" t="s">
        <v>75</v>
      </c>
    </row>
    <row r="891" spans="1:17" ht="15" hidden="1" x14ac:dyDescent="0.25">
      <c r="A891" s="3" t="s">
        <v>1870</v>
      </c>
      <c r="B891" s="3" t="s">
        <v>2</v>
      </c>
      <c r="C891" s="3" t="s">
        <v>52</v>
      </c>
      <c r="D891" s="3" t="s">
        <v>443</v>
      </c>
      <c r="E891" s="5" t="s">
        <v>444</v>
      </c>
      <c r="F891" s="3" t="s">
        <v>257</v>
      </c>
      <c r="G891" s="5" t="s">
        <v>258</v>
      </c>
      <c r="H891" s="3"/>
      <c r="I891" s="12" t="s">
        <v>48</v>
      </c>
      <c r="J891" s="3"/>
      <c r="K891" s="3" t="s">
        <v>49</v>
      </c>
      <c r="L891" s="11" t="s">
        <v>50</v>
      </c>
      <c r="M891" s="3">
        <v>36</v>
      </c>
      <c r="N891" s="3"/>
      <c r="O891" s="10">
        <v>416000</v>
      </c>
      <c r="P891" s="8" t="s">
        <v>84</v>
      </c>
      <c r="Q891" s="9" t="s">
        <v>84</v>
      </c>
    </row>
    <row r="892" spans="1:17" ht="15" hidden="1" x14ac:dyDescent="0.25">
      <c r="A892" s="3" t="s">
        <v>1871</v>
      </c>
      <c r="B892" s="3" t="s">
        <v>17</v>
      </c>
      <c r="C892" s="3" t="s">
        <v>52</v>
      </c>
      <c r="D892" s="3" t="s">
        <v>934</v>
      </c>
      <c r="E892" s="5" t="s">
        <v>935</v>
      </c>
      <c r="F892" s="3" t="s">
        <v>879</v>
      </c>
      <c r="G892" s="5" t="s">
        <v>880</v>
      </c>
      <c r="H892" s="3"/>
      <c r="I892" s="12" t="s">
        <v>57</v>
      </c>
      <c r="J892" s="3"/>
      <c r="K892" s="3" t="s">
        <v>58</v>
      </c>
      <c r="L892" s="11">
        <v>43160</v>
      </c>
      <c r="M892" s="3">
        <v>48</v>
      </c>
      <c r="N892" s="3"/>
      <c r="O892" s="10">
        <v>435000</v>
      </c>
      <c r="P892" s="8" t="s">
        <v>75</v>
      </c>
      <c r="Q892" s="9" t="s">
        <v>75</v>
      </c>
    </row>
    <row r="893" spans="1:17" ht="15" hidden="1" x14ac:dyDescent="0.25">
      <c r="A893" s="3" t="s">
        <v>2832</v>
      </c>
      <c r="B893" s="3" t="s">
        <v>210</v>
      </c>
      <c r="C893" s="3" t="s">
        <v>52</v>
      </c>
      <c r="D893" s="3" t="s">
        <v>936</v>
      </c>
      <c r="E893" s="5" t="s">
        <v>937</v>
      </c>
      <c r="F893" s="3" t="s">
        <v>568</v>
      </c>
      <c r="G893" s="5" t="s">
        <v>569</v>
      </c>
      <c r="H893" s="3"/>
      <c r="I893" s="12" t="s">
        <v>48</v>
      </c>
      <c r="J893" s="3"/>
      <c r="K893" s="3" t="s">
        <v>49</v>
      </c>
      <c r="L893" s="11">
        <v>42461</v>
      </c>
      <c r="M893" s="3">
        <v>60</v>
      </c>
      <c r="N893" s="3"/>
      <c r="O893" s="10">
        <v>1200000</v>
      </c>
      <c r="P893" s="8" t="s">
        <v>108</v>
      </c>
      <c r="Q893" s="9" t="s">
        <v>108</v>
      </c>
    </row>
    <row r="894" spans="1:17" ht="15" hidden="1" x14ac:dyDescent="0.25">
      <c r="A894" s="3" t="s">
        <v>2833</v>
      </c>
      <c r="B894" s="3" t="s">
        <v>210</v>
      </c>
      <c r="C894" s="3" t="s">
        <v>52</v>
      </c>
      <c r="D894" s="3" t="s">
        <v>936</v>
      </c>
      <c r="E894" s="5" t="s">
        <v>937</v>
      </c>
      <c r="F894" s="3" t="s">
        <v>568</v>
      </c>
      <c r="G894" s="5" t="s">
        <v>569</v>
      </c>
      <c r="H894" s="3"/>
      <c r="I894" s="12" t="s">
        <v>48</v>
      </c>
      <c r="J894" s="3"/>
      <c r="K894" s="3" t="s">
        <v>49</v>
      </c>
      <c r="L894" s="11">
        <v>42461</v>
      </c>
      <c r="M894" s="3">
        <v>60</v>
      </c>
      <c r="N894" s="3"/>
      <c r="O894" s="10">
        <v>500000</v>
      </c>
      <c r="P894" s="8" t="s">
        <v>108</v>
      </c>
      <c r="Q894" s="9" t="s">
        <v>938</v>
      </c>
    </row>
    <row r="895" spans="1:17" ht="15" hidden="1" x14ac:dyDescent="0.25">
      <c r="A895" s="3" t="s">
        <v>2834</v>
      </c>
      <c r="B895" s="3" t="s">
        <v>589</v>
      </c>
      <c r="C895" s="3" t="s">
        <v>52</v>
      </c>
      <c r="D895" s="3" t="s">
        <v>443</v>
      </c>
      <c r="E895" s="5" t="s">
        <v>444</v>
      </c>
      <c r="F895" s="3" t="s">
        <v>257</v>
      </c>
      <c r="G895" s="5" t="s">
        <v>258</v>
      </c>
      <c r="H895" s="3"/>
      <c r="I895" s="12" t="s">
        <v>48</v>
      </c>
      <c r="J895" s="3"/>
      <c r="K895" s="3" t="s">
        <v>49</v>
      </c>
      <c r="L895" s="11">
        <v>42948</v>
      </c>
      <c r="M895" s="3">
        <v>60</v>
      </c>
      <c r="N895" s="3"/>
      <c r="O895" s="10">
        <v>243341.58</v>
      </c>
      <c r="P895" s="8" t="s">
        <v>246</v>
      </c>
      <c r="Q895" s="9" t="s">
        <v>64</v>
      </c>
    </row>
    <row r="896" spans="1:17" ht="15" hidden="1" x14ac:dyDescent="0.25">
      <c r="A896" s="3" t="s">
        <v>2835</v>
      </c>
      <c r="B896" s="3" t="s">
        <v>589</v>
      </c>
      <c r="C896" s="3" t="s">
        <v>52</v>
      </c>
      <c r="D896" s="3" t="s">
        <v>443</v>
      </c>
      <c r="E896" s="5" t="s">
        <v>444</v>
      </c>
      <c r="F896" s="3" t="s">
        <v>257</v>
      </c>
      <c r="G896" s="5" t="s">
        <v>258</v>
      </c>
      <c r="H896" s="3"/>
      <c r="I896" s="12" t="s">
        <v>48</v>
      </c>
      <c r="J896" s="3"/>
      <c r="K896" s="3" t="s">
        <v>49</v>
      </c>
      <c r="L896" s="11">
        <v>42948</v>
      </c>
      <c r="M896" s="3">
        <v>60</v>
      </c>
      <c r="N896" s="3"/>
      <c r="O896" s="10">
        <v>336000</v>
      </c>
      <c r="P896" s="8" t="s">
        <v>246</v>
      </c>
      <c r="Q896" s="9" t="s">
        <v>246</v>
      </c>
    </row>
    <row r="897" spans="1:17" hidden="1" x14ac:dyDescent="0.3">
      <c r="A897" s="3" t="s">
        <v>2836</v>
      </c>
      <c r="B897" s="3" t="s">
        <v>589</v>
      </c>
      <c r="C897" s="3" t="s">
        <v>52</v>
      </c>
      <c r="D897" s="3" t="s">
        <v>443</v>
      </c>
      <c r="E897" s="5" t="s">
        <v>444</v>
      </c>
      <c r="F897" s="3" t="s">
        <v>257</v>
      </c>
      <c r="G897" s="5" t="s">
        <v>258</v>
      </c>
      <c r="H897" s="3"/>
      <c r="I897" s="12" t="s">
        <v>48</v>
      </c>
      <c r="J897" s="3"/>
      <c r="K897" s="3" t="s">
        <v>49</v>
      </c>
      <c r="L897" s="11">
        <v>42948</v>
      </c>
      <c r="M897" s="3">
        <v>60</v>
      </c>
      <c r="N897" s="3"/>
      <c r="O897" s="10">
        <v>170750</v>
      </c>
      <c r="P897" s="8" t="s">
        <v>246</v>
      </c>
      <c r="Q897" s="9" t="s">
        <v>59</v>
      </c>
    </row>
    <row r="898" spans="1:17" ht="15" hidden="1" x14ac:dyDescent="0.25">
      <c r="A898" s="3" t="s">
        <v>2837</v>
      </c>
      <c r="B898" s="3" t="s">
        <v>589</v>
      </c>
      <c r="C898" s="3" t="s">
        <v>52</v>
      </c>
      <c r="D898" s="3" t="s">
        <v>443</v>
      </c>
      <c r="E898" s="5" t="s">
        <v>444</v>
      </c>
      <c r="F898" s="3" t="s">
        <v>257</v>
      </c>
      <c r="G898" s="5" t="s">
        <v>258</v>
      </c>
      <c r="H898" s="3"/>
      <c r="I898" s="12" t="s">
        <v>48</v>
      </c>
      <c r="J898" s="3"/>
      <c r="K898" s="3" t="s">
        <v>49</v>
      </c>
      <c r="L898" s="11">
        <v>42948</v>
      </c>
      <c r="M898" s="3">
        <v>60</v>
      </c>
      <c r="N898" s="3"/>
      <c r="O898" s="10">
        <v>75000</v>
      </c>
      <c r="P898" s="8" t="s">
        <v>246</v>
      </c>
      <c r="Q898" s="9" t="s">
        <v>108</v>
      </c>
    </row>
    <row r="899" spans="1:17" ht="15" hidden="1" x14ac:dyDescent="0.25">
      <c r="A899" s="3" t="s">
        <v>1872</v>
      </c>
      <c r="B899" s="3" t="s">
        <v>589</v>
      </c>
      <c r="C899" s="3" t="s">
        <v>52</v>
      </c>
      <c r="D899" s="3" t="s">
        <v>443</v>
      </c>
      <c r="E899" s="5" t="s">
        <v>444</v>
      </c>
      <c r="F899" s="3" t="s">
        <v>257</v>
      </c>
      <c r="G899" s="5" t="s">
        <v>258</v>
      </c>
      <c r="H899" s="3"/>
      <c r="I899" s="12" t="s">
        <v>48</v>
      </c>
      <c r="J899" s="3"/>
      <c r="K899" s="3" t="s">
        <v>49</v>
      </c>
      <c r="L899" s="11">
        <v>42948</v>
      </c>
      <c r="M899" s="3">
        <v>60</v>
      </c>
      <c r="N899" s="3"/>
      <c r="O899" s="10">
        <v>100000</v>
      </c>
      <c r="P899" s="8" t="s">
        <v>246</v>
      </c>
      <c r="Q899" s="9" t="s">
        <v>75</v>
      </c>
    </row>
    <row r="900" spans="1:17" ht="15" hidden="1" x14ac:dyDescent="0.25">
      <c r="A900" s="3" t="s">
        <v>1873</v>
      </c>
      <c r="B900" s="3" t="s">
        <v>589</v>
      </c>
      <c r="C900" s="3" t="s">
        <v>52</v>
      </c>
      <c r="D900" s="3" t="s">
        <v>443</v>
      </c>
      <c r="E900" s="5" t="s">
        <v>444</v>
      </c>
      <c r="F900" s="3" t="s">
        <v>257</v>
      </c>
      <c r="G900" s="5" t="s">
        <v>258</v>
      </c>
      <c r="H900" s="3"/>
      <c r="I900" s="12" t="s">
        <v>48</v>
      </c>
      <c r="J900" s="3"/>
      <c r="K900" s="3" t="s">
        <v>49</v>
      </c>
      <c r="L900" s="11">
        <v>42948</v>
      </c>
      <c r="M900" s="3">
        <v>60</v>
      </c>
      <c r="N900" s="3"/>
      <c r="O900" s="10">
        <v>16500</v>
      </c>
      <c r="P900" s="8" t="s">
        <v>246</v>
      </c>
      <c r="Q900" s="9" t="s">
        <v>187</v>
      </c>
    </row>
    <row r="901" spans="1:17" ht="15" hidden="1" x14ac:dyDescent="0.25">
      <c r="A901" s="3" t="s">
        <v>1874</v>
      </c>
      <c r="B901" s="3" t="s">
        <v>589</v>
      </c>
      <c r="C901" s="3" t="s">
        <v>52</v>
      </c>
      <c r="D901" s="3" t="s">
        <v>443</v>
      </c>
      <c r="E901" s="5" t="s">
        <v>444</v>
      </c>
      <c r="F901" s="3" t="s">
        <v>257</v>
      </c>
      <c r="G901" s="5" t="s">
        <v>258</v>
      </c>
      <c r="H901" s="3"/>
      <c r="I901" s="12" t="s">
        <v>48</v>
      </c>
      <c r="J901" s="3"/>
      <c r="K901" s="3" t="s">
        <v>49</v>
      </c>
      <c r="L901" s="11">
        <v>42948</v>
      </c>
      <c r="M901" s="3">
        <v>60</v>
      </c>
      <c r="N901" s="3"/>
      <c r="O901" s="10">
        <v>250500</v>
      </c>
      <c r="P901" s="8" t="s">
        <v>246</v>
      </c>
      <c r="Q901" s="9" t="s">
        <v>84</v>
      </c>
    </row>
    <row r="902" spans="1:17" ht="15" hidden="1" x14ac:dyDescent="0.25">
      <c r="A902" s="3" t="s">
        <v>2838</v>
      </c>
      <c r="B902" s="3" t="s">
        <v>210</v>
      </c>
      <c r="C902" s="3" t="s">
        <v>52</v>
      </c>
      <c r="D902" s="3" t="s">
        <v>53</v>
      </c>
      <c r="E902" s="5" t="s">
        <v>54</v>
      </c>
      <c r="F902" s="3" t="s">
        <v>257</v>
      </c>
      <c r="G902" s="5" t="s">
        <v>258</v>
      </c>
      <c r="H902" s="3"/>
      <c r="I902" s="12" t="s">
        <v>48</v>
      </c>
      <c r="J902" s="3"/>
      <c r="K902" s="3" t="s">
        <v>49</v>
      </c>
      <c r="L902" s="11">
        <v>42795</v>
      </c>
      <c r="M902" s="3">
        <v>36</v>
      </c>
      <c r="N902" s="3"/>
      <c r="O902" s="10">
        <v>20000</v>
      </c>
      <c r="P902" s="8" t="s">
        <v>84</v>
      </c>
      <c r="Q902" s="7" t="s">
        <v>103</v>
      </c>
    </row>
    <row r="903" spans="1:17" ht="15" hidden="1" x14ac:dyDescent="0.25">
      <c r="A903" s="3" t="s">
        <v>1875</v>
      </c>
      <c r="B903" s="3" t="s">
        <v>210</v>
      </c>
      <c r="C903" s="3" t="s">
        <v>52</v>
      </c>
      <c r="D903" s="3" t="s">
        <v>53</v>
      </c>
      <c r="E903" s="5" t="s">
        <v>54</v>
      </c>
      <c r="F903" s="3" t="s">
        <v>257</v>
      </c>
      <c r="G903" s="5" t="s">
        <v>258</v>
      </c>
      <c r="H903" s="3"/>
      <c r="I903" s="12" t="s">
        <v>48</v>
      </c>
      <c r="J903" s="3"/>
      <c r="K903" s="3" t="s">
        <v>49</v>
      </c>
      <c r="L903" s="11">
        <v>42795</v>
      </c>
      <c r="M903" s="3">
        <v>36</v>
      </c>
      <c r="N903" s="3"/>
      <c r="O903" s="10">
        <v>65000</v>
      </c>
      <c r="P903" s="8" t="s">
        <v>84</v>
      </c>
      <c r="Q903" s="9" t="s">
        <v>84</v>
      </c>
    </row>
    <row r="904" spans="1:17" ht="15" hidden="1" x14ac:dyDescent="0.25">
      <c r="A904" s="3" t="s">
        <v>1876</v>
      </c>
      <c r="B904" s="3" t="s">
        <v>7</v>
      </c>
      <c r="C904" s="3" t="s">
        <v>52</v>
      </c>
      <c r="D904" s="3" t="s">
        <v>443</v>
      </c>
      <c r="E904" s="5" t="s">
        <v>444</v>
      </c>
      <c r="F904" s="3" t="s">
        <v>257</v>
      </c>
      <c r="G904" s="5" t="s">
        <v>258</v>
      </c>
      <c r="H904" s="3"/>
      <c r="I904" s="12" t="s">
        <v>48</v>
      </c>
      <c r="J904" s="3"/>
      <c r="K904" s="3" t="s">
        <v>49</v>
      </c>
      <c r="L904" s="11">
        <v>42767</v>
      </c>
      <c r="M904" s="3">
        <v>24</v>
      </c>
      <c r="N904" s="3"/>
      <c r="O904" s="10">
        <v>200000</v>
      </c>
      <c r="P904" s="8" t="s">
        <v>84</v>
      </c>
      <c r="Q904" s="9" t="s">
        <v>84</v>
      </c>
    </row>
    <row r="905" spans="1:17" ht="15" hidden="1" x14ac:dyDescent="0.25">
      <c r="A905" s="3" t="s">
        <v>1877</v>
      </c>
      <c r="B905" s="3" t="s">
        <v>5</v>
      </c>
      <c r="C905" s="3" t="s">
        <v>52</v>
      </c>
      <c r="D905" s="3" t="s">
        <v>443</v>
      </c>
      <c r="E905" s="5" t="s">
        <v>444</v>
      </c>
      <c r="F905" s="3" t="s">
        <v>257</v>
      </c>
      <c r="G905" s="5" t="s">
        <v>258</v>
      </c>
      <c r="H905" s="3"/>
      <c r="I905" s="12" t="s">
        <v>48</v>
      </c>
      <c r="J905" s="3"/>
      <c r="K905" s="3" t="s">
        <v>49</v>
      </c>
      <c r="L905" s="11" t="s">
        <v>50</v>
      </c>
      <c r="M905" s="3">
        <v>36</v>
      </c>
      <c r="N905" s="3"/>
      <c r="O905" s="10">
        <v>115000</v>
      </c>
      <c r="P905" s="8" t="s">
        <v>84</v>
      </c>
      <c r="Q905" s="9" t="s">
        <v>84</v>
      </c>
    </row>
    <row r="906" spans="1:17" ht="15" hidden="1" x14ac:dyDescent="0.25">
      <c r="A906" s="3" t="s">
        <v>2839</v>
      </c>
      <c r="B906" s="3" t="s">
        <v>838</v>
      </c>
      <c r="C906" s="3" t="s">
        <v>52</v>
      </c>
      <c r="D906" s="3" t="s">
        <v>443</v>
      </c>
      <c r="E906" s="5" t="s">
        <v>444</v>
      </c>
      <c r="F906" s="3" t="s">
        <v>257</v>
      </c>
      <c r="G906" s="5" t="s">
        <v>258</v>
      </c>
      <c r="H906" s="3"/>
      <c r="I906" s="12" t="s">
        <v>48</v>
      </c>
      <c r="J906" s="3"/>
      <c r="K906" s="3" t="s">
        <v>49</v>
      </c>
      <c r="L906" s="11">
        <v>43435</v>
      </c>
      <c r="M906" s="3">
        <v>36</v>
      </c>
      <c r="N906" s="3"/>
      <c r="O906" s="10">
        <v>260000</v>
      </c>
      <c r="P906" s="8" t="s">
        <v>84</v>
      </c>
      <c r="Q906" s="9" t="s">
        <v>780</v>
      </c>
    </row>
    <row r="907" spans="1:17" ht="15" hidden="1" x14ac:dyDescent="0.25">
      <c r="A907" s="3" t="s">
        <v>1878</v>
      </c>
      <c r="B907" s="3" t="s">
        <v>838</v>
      </c>
      <c r="C907" s="3" t="s">
        <v>52</v>
      </c>
      <c r="D907" s="3" t="s">
        <v>443</v>
      </c>
      <c r="E907" s="5" t="s">
        <v>444</v>
      </c>
      <c r="F907" s="3" t="s">
        <v>257</v>
      </c>
      <c r="G907" s="5" t="s">
        <v>258</v>
      </c>
      <c r="H907" s="3"/>
      <c r="I907" s="12" t="s">
        <v>48</v>
      </c>
      <c r="J907" s="3"/>
      <c r="K907" s="3" t="s">
        <v>49</v>
      </c>
      <c r="L907" s="11">
        <v>43435</v>
      </c>
      <c r="M907" s="3">
        <v>36</v>
      </c>
      <c r="N907" s="3"/>
      <c r="O907" s="10">
        <v>260000</v>
      </c>
      <c r="P907" s="8" t="s">
        <v>84</v>
      </c>
      <c r="Q907" s="9" t="s">
        <v>84</v>
      </c>
    </row>
    <row r="908" spans="1:17" ht="15" hidden="1" x14ac:dyDescent="0.25">
      <c r="A908" s="3" t="s">
        <v>1879</v>
      </c>
      <c r="B908" s="3" t="s">
        <v>2</v>
      </c>
      <c r="C908" s="3" t="s">
        <v>52</v>
      </c>
      <c r="D908" s="3" t="s">
        <v>443</v>
      </c>
      <c r="E908" s="5" t="s">
        <v>444</v>
      </c>
      <c r="F908" s="3" t="s">
        <v>257</v>
      </c>
      <c r="G908" s="5" t="s">
        <v>258</v>
      </c>
      <c r="H908" s="3"/>
      <c r="I908" s="12" t="s">
        <v>48</v>
      </c>
      <c r="J908" s="3"/>
      <c r="K908" s="3" t="s">
        <v>49</v>
      </c>
      <c r="L908" s="11" t="s">
        <v>50</v>
      </c>
      <c r="M908" s="3">
        <v>36</v>
      </c>
      <c r="N908" s="3"/>
      <c r="O908" s="10">
        <v>68900</v>
      </c>
      <c r="P908" s="8" t="s">
        <v>84</v>
      </c>
      <c r="Q908" s="9" t="s">
        <v>84</v>
      </c>
    </row>
    <row r="909" spans="1:17" ht="15" hidden="1" x14ac:dyDescent="0.25">
      <c r="A909" s="3" t="s">
        <v>1880</v>
      </c>
      <c r="B909" s="3" t="s">
        <v>2</v>
      </c>
      <c r="C909" s="3" t="s">
        <v>52</v>
      </c>
      <c r="D909" s="3" t="s">
        <v>443</v>
      </c>
      <c r="E909" s="5" t="s">
        <v>444</v>
      </c>
      <c r="F909" s="3" t="s">
        <v>257</v>
      </c>
      <c r="G909" s="5" t="s">
        <v>258</v>
      </c>
      <c r="H909" s="3"/>
      <c r="I909" s="12" t="s">
        <v>48</v>
      </c>
      <c r="J909" s="3"/>
      <c r="K909" s="3" t="s">
        <v>49</v>
      </c>
      <c r="L909" s="11">
        <v>42705</v>
      </c>
      <c r="M909" s="3">
        <v>36</v>
      </c>
      <c r="N909" s="3"/>
      <c r="O909" s="10">
        <v>7000</v>
      </c>
      <c r="P909" s="8" t="s">
        <v>84</v>
      </c>
      <c r="Q909" s="9" t="s">
        <v>84</v>
      </c>
    </row>
    <row r="910" spans="1:17" ht="15" hidden="1" x14ac:dyDescent="0.25">
      <c r="A910" s="3" t="s">
        <v>2840</v>
      </c>
      <c r="B910" s="3" t="s">
        <v>17</v>
      </c>
      <c r="C910" s="3" t="s">
        <v>52</v>
      </c>
      <c r="D910" s="3" t="s">
        <v>443</v>
      </c>
      <c r="E910" s="5" t="s">
        <v>444</v>
      </c>
      <c r="F910" s="3" t="s">
        <v>257</v>
      </c>
      <c r="G910" s="5" t="s">
        <v>258</v>
      </c>
      <c r="H910" s="3"/>
      <c r="I910" s="12" t="s">
        <v>57</v>
      </c>
      <c r="J910" s="3"/>
      <c r="K910" s="3" t="s">
        <v>58</v>
      </c>
      <c r="L910" s="11">
        <v>43374</v>
      </c>
      <c r="M910" s="3">
        <v>60</v>
      </c>
      <c r="N910" s="3"/>
      <c r="O910" s="10">
        <v>400000</v>
      </c>
      <c r="P910" s="8" t="s">
        <v>113</v>
      </c>
      <c r="Q910" s="9" t="s">
        <v>113</v>
      </c>
    </row>
    <row r="911" spans="1:17" ht="15" hidden="1" x14ac:dyDescent="0.25">
      <c r="A911" s="3" t="s">
        <v>2841</v>
      </c>
      <c r="B911" s="3" t="s">
        <v>939</v>
      </c>
      <c r="C911" s="3" t="s">
        <v>52</v>
      </c>
      <c r="D911" s="3" t="s">
        <v>443</v>
      </c>
      <c r="E911" s="5" t="s">
        <v>444</v>
      </c>
      <c r="F911" s="3" t="s">
        <v>257</v>
      </c>
      <c r="G911" s="5" t="s">
        <v>258</v>
      </c>
      <c r="H911" s="3"/>
      <c r="I911" s="12" t="s">
        <v>48</v>
      </c>
      <c r="J911" s="3"/>
      <c r="K911" s="3" t="s">
        <v>49</v>
      </c>
      <c r="L911" s="11" t="s">
        <v>50</v>
      </c>
      <c r="M911" s="3">
        <v>60</v>
      </c>
      <c r="N911" s="3"/>
      <c r="O911" s="10">
        <v>128000</v>
      </c>
      <c r="P911" s="8" t="s">
        <v>84</v>
      </c>
      <c r="Q911" s="9" t="s">
        <v>51</v>
      </c>
    </row>
    <row r="912" spans="1:17" ht="15" hidden="1" x14ac:dyDescent="0.25">
      <c r="A912" s="3" t="s">
        <v>1881</v>
      </c>
      <c r="B912" s="3" t="s">
        <v>939</v>
      </c>
      <c r="C912" s="3" t="s">
        <v>52</v>
      </c>
      <c r="D912" s="3" t="s">
        <v>443</v>
      </c>
      <c r="E912" s="5" t="s">
        <v>444</v>
      </c>
      <c r="F912" s="3" t="s">
        <v>257</v>
      </c>
      <c r="G912" s="5" t="s">
        <v>258</v>
      </c>
      <c r="H912" s="3"/>
      <c r="I912" s="12" t="s">
        <v>48</v>
      </c>
      <c r="J912" s="3"/>
      <c r="K912" s="3" t="s">
        <v>49</v>
      </c>
      <c r="L912" s="11" t="s">
        <v>50</v>
      </c>
      <c r="M912" s="3">
        <v>60</v>
      </c>
      <c r="N912" s="3"/>
      <c r="O912" s="10">
        <v>71500</v>
      </c>
      <c r="P912" s="8" t="s">
        <v>84</v>
      </c>
      <c r="Q912" s="9" t="s">
        <v>84</v>
      </c>
    </row>
    <row r="913" spans="1:17" ht="15" hidden="1" x14ac:dyDescent="0.25">
      <c r="A913" s="3" t="s">
        <v>1882</v>
      </c>
      <c r="B913" s="3" t="s">
        <v>9</v>
      </c>
      <c r="C913" s="3" t="s">
        <v>52</v>
      </c>
      <c r="D913" s="3" t="s">
        <v>443</v>
      </c>
      <c r="E913" s="5" t="s">
        <v>444</v>
      </c>
      <c r="F913" s="3" t="s">
        <v>257</v>
      </c>
      <c r="G913" s="5" t="s">
        <v>258</v>
      </c>
      <c r="H913" s="3"/>
      <c r="I913" s="12" t="s">
        <v>48</v>
      </c>
      <c r="J913" s="3"/>
      <c r="K913" s="3" t="s">
        <v>49</v>
      </c>
      <c r="L913" s="11">
        <v>43435</v>
      </c>
      <c r="M913" s="3">
        <v>60</v>
      </c>
      <c r="N913" s="3"/>
      <c r="O913" s="10">
        <v>150000</v>
      </c>
      <c r="P913" s="8" t="s">
        <v>84</v>
      </c>
      <c r="Q913" s="9" t="s">
        <v>84</v>
      </c>
    </row>
    <row r="914" spans="1:17" hidden="1" x14ac:dyDescent="0.3">
      <c r="A914" s="3" t="s">
        <v>2842</v>
      </c>
      <c r="B914" s="3" t="s">
        <v>24</v>
      </c>
      <c r="C914" s="3" t="s">
        <v>52</v>
      </c>
      <c r="D914" s="3" t="s">
        <v>443</v>
      </c>
      <c r="E914" s="5" t="s">
        <v>444</v>
      </c>
      <c r="F914" s="3" t="s">
        <v>257</v>
      </c>
      <c r="G914" s="5" t="s">
        <v>258</v>
      </c>
      <c r="H914" s="3"/>
      <c r="I914" s="12" t="s">
        <v>48</v>
      </c>
      <c r="J914" s="3"/>
      <c r="K914" s="3" t="s">
        <v>49</v>
      </c>
      <c r="L914" s="11" t="s">
        <v>50</v>
      </c>
      <c r="M914" s="3">
        <v>60</v>
      </c>
      <c r="N914" s="3"/>
      <c r="O914" s="10">
        <v>300000</v>
      </c>
      <c r="P914" s="8" t="s">
        <v>59</v>
      </c>
      <c r="Q914" s="9" t="s">
        <v>59</v>
      </c>
    </row>
    <row r="915" spans="1:17" ht="15" hidden="1" x14ac:dyDescent="0.25">
      <c r="A915" s="3" t="s">
        <v>2843</v>
      </c>
      <c r="B915" s="3" t="s">
        <v>24</v>
      </c>
      <c r="C915" s="3" t="s">
        <v>52</v>
      </c>
      <c r="D915" s="3" t="s">
        <v>443</v>
      </c>
      <c r="E915" s="5" t="s">
        <v>444</v>
      </c>
      <c r="F915" s="3" t="s">
        <v>257</v>
      </c>
      <c r="G915" s="5" t="s">
        <v>258</v>
      </c>
      <c r="H915" s="3"/>
      <c r="I915" s="12" t="s">
        <v>48</v>
      </c>
      <c r="J915" s="3"/>
      <c r="K915" s="3" t="s">
        <v>49</v>
      </c>
      <c r="L915" s="11" t="s">
        <v>50</v>
      </c>
      <c r="M915" s="3">
        <v>60</v>
      </c>
      <c r="N915" s="3"/>
      <c r="O915" s="10">
        <v>103650</v>
      </c>
      <c r="P915" s="8" t="s">
        <v>59</v>
      </c>
      <c r="Q915" s="9" t="s">
        <v>81</v>
      </c>
    </row>
    <row r="916" spans="1:17" ht="15" hidden="1" x14ac:dyDescent="0.25">
      <c r="A916" s="3" t="s">
        <v>25</v>
      </c>
      <c r="B916" s="3" t="s">
        <v>24</v>
      </c>
      <c r="C916" s="3" t="s">
        <v>52</v>
      </c>
      <c r="D916" s="3" t="s">
        <v>443</v>
      </c>
      <c r="E916" s="5" t="s">
        <v>444</v>
      </c>
      <c r="F916" s="3" t="s">
        <v>257</v>
      </c>
      <c r="G916" s="5" t="s">
        <v>258</v>
      </c>
      <c r="H916" s="3"/>
      <c r="I916" s="12" t="s">
        <v>48</v>
      </c>
      <c r="J916" s="3"/>
      <c r="K916" s="3" t="s">
        <v>49</v>
      </c>
      <c r="L916" s="11" t="s">
        <v>50</v>
      </c>
      <c r="M916" s="3">
        <v>60</v>
      </c>
      <c r="N916" s="3"/>
      <c r="O916" s="10">
        <v>150000</v>
      </c>
      <c r="P916" s="8" t="s">
        <v>59</v>
      </c>
      <c r="Q916" s="9" t="s">
        <v>84</v>
      </c>
    </row>
    <row r="917" spans="1:17" hidden="1" x14ac:dyDescent="0.3">
      <c r="A917" s="3" t="s">
        <v>2844</v>
      </c>
      <c r="B917" s="3" t="s">
        <v>1</v>
      </c>
      <c r="C917" s="3" t="s">
        <v>52</v>
      </c>
      <c r="D917" s="3" t="s">
        <v>229</v>
      </c>
      <c r="E917" s="5" t="s">
        <v>230</v>
      </c>
      <c r="F917" s="3" t="s">
        <v>888</v>
      </c>
      <c r="G917" s="5" t="s">
        <v>889</v>
      </c>
      <c r="H917" s="3"/>
      <c r="I917" s="12" t="s">
        <v>48</v>
      </c>
      <c r="J917" s="3"/>
      <c r="K917" s="3" t="s">
        <v>49</v>
      </c>
      <c r="L917" s="11">
        <v>42430</v>
      </c>
      <c r="M917" s="3">
        <v>24</v>
      </c>
      <c r="N917" s="3"/>
      <c r="O917" s="10">
        <v>110000</v>
      </c>
      <c r="P917" s="8" t="s">
        <v>59</v>
      </c>
      <c r="Q917" s="9" t="s">
        <v>59</v>
      </c>
    </row>
    <row r="918" spans="1:17" ht="15" hidden="1" x14ac:dyDescent="0.25">
      <c r="A918" s="3" t="s">
        <v>1883</v>
      </c>
      <c r="B918" s="3" t="s">
        <v>8</v>
      </c>
      <c r="C918" s="3" t="s">
        <v>52</v>
      </c>
      <c r="D918" s="3" t="s">
        <v>53</v>
      </c>
      <c r="E918" s="5" t="s">
        <v>54</v>
      </c>
      <c r="F918" s="3" t="s">
        <v>940</v>
      </c>
      <c r="G918" s="5" t="s">
        <v>941</v>
      </c>
      <c r="H918" s="3"/>
      <c r="I918" s="12" t="s">
        <v>57</v>
      </c>
      <c r="J918" s="3"/>
      <c r="K918" s="3" t="s">
        <v>58</v>
      </c>
      <c r="L918" s="11">
        <v>42979</v>
      </c>
      <c r="M918" s="3">
        <v>24</v>
      </c>
      <c r="N918" s="3"/>
      <c r="O918" s="10">
        <v>50000</v>
      </c>
      <c r="P918" s="8" t="s">
        <v>84</v>
      </c>
      <c r="Q918" s="9" t="s">
        <v>84</v>
      </c>
    </row>
    <row r="919" spans="1:17" hidden="1" x14ac:dyDescent="0.3">
      <c r="A919" s="3" t="s">
        <v>2845</v>
      </c>
      <c r="B919" s="3" t="s">
        <v>18</v>
      </c>
      <c r="C919" s="3" t="s">
        <v>52</v>
      </c>
      <c r="D919" s="3" t="s">
        <v>942</v>
      </c>
      <c r="E919" s="5" t="s">
        <v>943</v>
      </c>
      <c r="F919" s="3" t="s">
        <v>944</v>
      </c>
      <c r="G919" s="5" t="s">
        <v>945</v>
      </c>
      <c r="H919" s="3"/>
      <c r="I919" s="12" t="s">
        <v>48</v>
      </c>
      <c r="J919" s="3"/>
      <c r="K919" s="3" t="s">
        <v>49</v>
      </c>
      <c r="L919" s="11">
        <v>43405</v>
      </c>
      <c r="M919" s="3">
        <v>60</v>
      </c>
      <c r="N919" s="3"/>
      <c r="O919" s="10">
        <v>20088.5</v>
      </c>
      <c r="P919" s="8" t="s">
        <v>59</v>
      </c>
      <c r="Q919" s="9" t="s">
        <v>59</v>
      </c>
    </row>
    <row r="920" spans="1:17" ht="15" hidden="1" x14ac:dyDescent="0.25">
      <c r="A920" s="3" t="s">
        <v>2846</v>
      </c>
      <c r="B920" s="3" t="s">
        <v>2</v>
      </c>
      <c r="C920" s="3" t="s">
        <v>78</v>
      </c>
      <c r="D920" s="3" t="s">
        <v>946</v>
      </c>
      <c r="E920" s="5" t="s">
        <v>947</v>
      </c>
      <c r="F920" s="3"/>
      <c r="G920" s="5" t="s">
        <v>47</v>
      </c>
      <c r="H920" s="3"/>
      <c r="I920" s="12" t="s">
        <v>48</v>
      </c>
      <c r="J920" s="3"/>
      <c r="K920" s="3" t="s">
        <v>49</v>
      </c>
      <c r="L920" s="11" t="s">
        <v>50</v>
      </c>
      <c r="M920" s="3">
        <v>96</v>
      </c>
      <c r="N920" s="3"/>
      <c r="O920" s="10">
        <v>122000</v>
      </c>
      <c r="P920" s="8" t="s">
        <v>103</v>
      </c>
      <c r="Q920" s="9" t="s">
        <v>103</v>
      </c>
    </row>
    <row r="921" spans="1:17" ht="15" hidden="1" x14ac:dyDescent="0.25">
      <c r="A921" s="3" t="s">
        <v>2847</v>
      </c>
      <c r="B921" s="3" t="s">
        <v>2</v>
      </c>
      <c r="C921" s="3" t="s">
        <v>78</v>
      </c>
      <c r="D921" s="3" t="s">
        <v>875</v>
      </c>
      <c r="E921" s="5" t="s">
        <v>876</v>
      </c>
      <c r="F921" s="3"/>
      <c r="G921" s="5" t="s">
        <v>47</v>
      </c>
      <c r="H921" s="3"/>
      <c r="I921" s="12" t="s">
        <v>48</v>
      </c>
      <c r="J921" s="3"/>
      <c r="K921" s="3" t="s">
        <v>49</v>
      </c>
      <c r="L921" s="11">
        <v>42430</v>
      </c>
      <c r="M921" s="3">
        <v>36</v>
      </c>
      <c r="N921" s="3"/>
      <c r="O921" s="10">
        <v>1000</v>
      </c>
      <c r="P921" s="8" t="s">
        <v>64</v>
      </c>
      <c r="Q921" s="9" t="s">
        <v>64</v>
      </c>
    </row>
    <row r="922" spans="1:17" ht="15" hidden="1" x14ac:dyDescent="0.25">
      <c r="A922" s="3" t="s">
        <v>2848</v>
      </c>
      <c r="B922" s="3" t="s">
        <v>2</v>
      </c>
      <c r="C922" s="3" t="s">
        <v>52</v>
      </c>
      <c r="D922" s="3" t="s">
        <v>53</v>
      </c>
      <c r="E922" s="5" t="s">
        <v>54</v>
      </c>
      <c r="F922" s="3" t="s">
        <v>948</v>
      </c>
      <c r="G922" s="5" t="s">
        <v>949</v>
      </c>
      <c r="H922" s="3"/>
      <c r="I922" s="12" t="s">
        <v>48</v>
      </c>
      <c r="J922" s="3"/>
      <c r="K922" s="3" t="s">
        <v>49</v>
      </c>
      <c r="L922" s="11">
        <v>42522</v>
      </c>
      <c r="M922" s="3">
        <v>24</v>
      </c>
      <c r="N922" s="3"/>
      <c r="O922" s="10">
        <v>20837</v>
      </c>
      <c r="P922" s="8" t="s">
        <v>246</v>
      </c>
      <c r="Q922" s="9" t="s">
        <v>246</v>
      </c>
    </row>
    <row r="923" spans="1:17" ht="15" hidden="1" x14ac:dyDescent="0.25">
      <c r="A923" s="3" t="s">
        <v>2849</v>
      </c>
      <c r="B923" s="3" t="s">
        <v>11</v>
      </c>
      <c r="C923" s="3" t="s">
        <v>52</v>
      </c>
      <c r="D923" s="3" t="s">
        <v>950</v>
      </c>
      <c r="E923" s="5" t="s">
        <v>951</v>
      </c>
      <c r="F923" s="3" t="s">
        <v>454</v>
      </c>
      <c r="G923" s="5" t="s">
        <v>455</v>
      </c>
      <c r="H923" s="3"/>
      <c r="I923" s="12" t="s">
        <v>48</v>
      </c>
      <c r="J923" s="3"/>
      <c r="K923" s="3" t="s">
        <v>58</v>
      </c>
      <c r="L923" s="11">
        <v>42795</v>
      </c>
      <c r="M923" s="3">
        <v>48</v>
      </c>
      <c r="N923" s="3"/>
      <c r="O923" s="10">
        <v>1554000</v>
      </c>
      <c r="P923" s="8" t="s">
        <v>64</v>
      </c>
      <c r="Q923" s="9" t="s">
        <v>64</v>
      </c>
    </row>
    <row r="924" spans="1:17" ht="15" hidden="1" x14ac:dyDescent="0.25">
      <c r="A924" s="3" t="s">
        <v>2850</v>
      </c>
      <c r="B924" s="3" t="s">
        <v>11</v>
      </c>
      <c r="C924" s="3" t="s">
        <v>52</v>
      </c>
      <c r="D924" s="3" t="s">
        <v>950</v>
      </c>
      <c r="E924" s="5" t="s">
        <v>951</v>
      </c>
      <c r="F924" s="3" t="s">
        <v>454</v>
      </c>
      <c r="G924" s="5" t="s">
        <v>455</v>
      </c>
      <c r="H924" s="3"/>
      <c r="I924" s="12" t="s">
        <v>48</v>
      </c>
      <c r="J924" s="3"/>
      <c r="K924" s="3" t="s">
        <v>58</v>
      </c>
      <c r="L924" s="11">
        <v>42795</v>
      </c>
      <c r="M924" s="3">
        <v>48</v>
      </c>
      <c r="N924" s="3"/>
      <c r="O924" s="10">
        <v>10000</v>
      </c>
      <c r="P924" s="8" t="s">
        <v>64</v>
      </c>
      <c r="Q924" s="9" t="s">
        <v>246</v>
      </c>
    </row>
    <row r="925" spans="1:17" ht="15" hidden="1" x14ac:dyDescent="0.25">
      <c r="A925" s="3" t="s">
        <v>1884</v>
      </c>
      <c r="B925" s="3" t="s">
        <v>11</v>
      </c>
      <c r="C925" s="3" t="s">
        <v>52</v>
      </c>
      <c r="D925" s="3" t="s">
        <v>950</v>
      </c>
      <c r="E925" s="5" t="s">
        <v>951</v>
      </c>
      <c r="F925" s="3" t="s">
        <v>454</v>
      </c>
      <c r="G925" s="5" t="s">
        <v>455</v>
      </c>
      <c r="H925" s="3"/>
      <c r="I925" s="12" t="s">
        <v>48</v>
      </c>
      <c r="J925" s="3"/>
      <c r="K925" s="3" t="s">
        <v>58</v>
      </c>
      <c r="L925" s="11">
        <v>42795</v>
      </c>
      <c r="M925" s="3">
        <v>48</v>
      </c>
      <c r="N925" s="3"/>
      <c r="O925" s="10">
        <v>1538000</v>
      </c>
      <c r="P925" s="8" t="s">
        <v>64</v>
      </c>
      <c r="Q925" s="9" t="s">
        <v>84</v>
      </c>
    </row>
    <row r="926" spans="1:17" ht="15" hidden="1" x14ac:dyDescent="0.25">
      <c r="A926" s="3" t="s">
        <v>2851</v>
      </c>
      <c r="B926" s="3" t="s">
        <v>2</v>
      </c>
      <c r="C926" s="3" t="s">
        <v>78</v>
      </c>
      <c r="D926" s="3" t="s">
        <v>608</v>
      </c>
      <c r="E926" s="5" t="s">
        <v>609</v>
      </c>
      <c r="F926" s="3"/>
      <c r="G926" s="5" t="s">
        <v>47</v>
      </c>
      <c r="H926" s="3"/>
      <c r="I926" s="12" t="s">
        <v>57</v>
      </c>
      <c r="J926" s="3"/>
      <c r="K926" s="3" t="s">
        <v>58</v>
      </c>
      <c r="L926" s="11">
        <v>42767</v>
      </c>
      <c r="M926" s="3">
        <v>36</v>
      </c>
      <c r="N926" s="3"/>
      <c r="O926" s="10">
        <v>3000000</v>
      </c>
      <c r="P926" s="8" t="s">
        <v>103</v>
      </c>
      <c r="Q926" s="9" t="s">
        <v>103</v>
      </c>
    </row>
    <row r="927" spans="1:17" ht="15" hidden="1" x14ac:dyDescent="0.25">
      <c r="A927" s="3" t="s">
        <v>2852</v>
      </c>
      <c r="B927" s="3" t="s">
        <v>7</v>
      </c>
      <c r="C927" s="3" t="s">
        <v>78</v>
      </c>
      <c r="D927" s="3" t="s">
        <v>734</v>
      </c>
      <c r="E927" s="5" t="s">
        <v>735</v>
      </c>
      <c r="F927" s="3"/>
      <c r="G927" s="5" t="s">
        <v>47</v>
      </c>
      <c r="H927" s="3"/>
      <c r="I927" s="12" t="s">
        <v>48</v>
      </c>
      <c r="J927" s="3"/>
      <c r="K927" s="3" t="s">
        <v>100</v>
      </c>
      <c r="L927" s="11">
        <v>42795</v>
      </c>
      <c r="M927" s="3">
        <v>24</v>
      </c>
      <c r="N927" s="3"/>
      <c r="O927" s="10">
        <v>2500000</v>
      </c>
      <c r="P927" s="8" t="s">
        <v>108</v>
      </c>
      <c r="Q927" s="7" t="s">
        <v>108</v>
      </c>
    </row>
    <row r="928" spans="1:17" ht="15" hidden="1" x14ac:dyDescent="0.25">
      <c r="A928" s="3" t="s">
        <v>1885</v>
      </c>
      <c r="B928" s="3" t="s">
        <v>3</v>
      </c>
      <c r="C928" s="3" t="s">
        <v>124</v>
      </c>
      <c r="D928" s="3" t="s">
        <v>196</v>
      </c>
      <c r="E928" s="5" t="s">
        <v>197</v>
      </c>
      <c r="F928" s="3" t="s">
        <v>952</v>
      </c>
      <c r="G928" s="5" t="s">
        <v>953</v>
      </c>
      <c r="H928" s="3"/>
      <c r="I928" s="12" t="s">
        <v>57</v>
      </c>
      <c r="J928" s="3"/>
      <c r="K928" s="3" t="s">
        <v>58</v>
      </c>
      <c r="L928" s="11">
        <v>42979</v>
      </c>
      <c r="M928" s="3">
        <v>12</v>
      </c>
      <c r="N928" s="3"/>
      <c r="O928" s="10">
        <v>106000</v>
      </c>
      <c r="P928" s="8" t="s">
        <v>75</v>
      </c>
      <c r="Q928" s="9" t="s">
        <v>75</v>
      </c>
    </row>
    <row r="929" spans="1:17" ht="15" hidden="1" x14ac:dyDescent="0.25">
      <c r="A929" s="3" t="s">
        <v>2853</v>
      </c>
      <c r="B929" s="3" t="s">
        <v>7</v>
      </c>
      <c r="C929" s="3" t="s">
        <v>78</v>
      </c>
      <c r="D929" s="3" t="s">
        <v>954</v>
      </c>
      <c r="E929" s="5" t="s">
        <v>955</v>
      </c>
      <c r="F929" s="3"/>
      <c r="G929" s="5" t="s">
        <v>47</v>
      </c>
      <c r="H929" s="3"/>
      <c r="I929" s="12" t="s">
        <v>48</v>
      </c>
      <c r="J929" s="3"/>
      <c r="K929" s="3" t="s">
        <v>49</v>
      </c>
      <c r="L929" s="11">
        <v>42917</v>
      </c>
      <c r="M929" s="3">
        <v>36</v>
      </c>
      <c r="N929" s="3"/>
      <c r="O929" s="10">
        <v>15830</v>
      </c>
      <c r="P929" s="8" t="s">
        <v>81</v>
      </c>
      <c r="Q929" s="9" t="s">
        <v>81</v>
      </c>
    </row>
    <row r="930" spans="1:17" ht="15" hidden="1" x14ac:dyDescent="0.25">
      <c r="A930" s="3" t="s">
        <v>1886</v>
      </c>
      <c r="B930" s="3" t="s">
        <v>7</v>
      </c>
      <c r="C930" s="3" t="s">
        <v>124</v>
      </c>
      <c r="D930" s="3" t="s">
        <v>196</v>
      </c>
      <c r="E930" s="5" t="s">
        <v>197</v>
      </c>
      <c r="F930" s="3" t="s">
        <v>127</v>
      </c>
      <c r="G930" s="5" t="s">
        <v>128</v>
      </c>
      <c r="H930" s="3"/>
      <c r="I930" s="12" t="s">
        <v>57</v>
      </c>
      <c r="J930" s="3"/>
      <c r="K930" s="3" t="s">
        <v>58</v>
      </c>
      <c r="L930" s="11">
        <v>42675</v>
      </c>
      <c r="M930" s="3">
        <v>12</v>
      </c>
      <c r="N930" s="3"/>
      <c r="O930" s="10">
        <v>177000</v>
      </c>
      <c r="P930" s="8" t="s">
        <v>75</v>
      </c>
      <c r="Q930" s="9" t="s">
        <v>75</v>
      </c>
    </row>
    <row r="931" spans="1:17" ht="15" hidden="1" x14ac:dyDescent="0.25">
      <c r="A931" s="3" t="s">
        <v>1887</v>
      </c>
      <c r="B931" s="3" t="s">
        <v>7</v>
      </c>
      <c r="C931" s="3" t="s">
        <v>124</v>
      </c>
      <c r="D931" s="3" t="s">
        <v>196</v>
      </c>
      <c r="E931" s="5" t="s">
        <v>197</v>
      </c>
      <c r="F931" s="3" t="s">
        <v>127</v>
      </c>
      <c r="G931" s="5" t="s">
        <v>128</v>
      </c>
      <c r="H931" s="3"/>
      <c r="I931" s="12" t="s">
        <v>57</v>
      </c>
      <c r="J931" s="3"/>
      <c r="K931" s="3" t="s">
        <v>58</v>
      </c>
      <c r="L931" s="11" t="s">
        <v>50</v>
      </c>
      <c r="M931" s="3">
        <v>12</v>
      </c>
      <c r="N931" s="3"/>
      <c r="O931" s="10">
        <v>906000</v>
      </c>
      <c r="P931" s="8" t="s">
        <v>75</v>
      </c>
      <c r="Q931" s="9" t="s">
        <v>75</v>
      </c>
    </row>
    <row r="932" spans="1:17" ht="15" hidden="1" x14ac:dyDescent="0.25">
      <c r="A932" s="3" t="s">
        <v>2854</v>
      </c>
      <c r="B932" s="3" t="s">
        <v>11</v>
      </c>
      <c r="C932" s="3" t="s">
        <v>124</v>
      </c>
      <c r="D932" s="3" t="s">
        <v>640</v>
      </c>
      <c r="E932" s="5" t="s">
        <v>641</v>
      </c>
      <c r="F932" s="3" t="s">
        <v>642</v>
      </c>
      <c r="G932" s="5" t="s">
        <v>643</v>
      </c>
      <c r="H932" s="3"/>
      <c r="I932" s="12" t="s">
        <v>48</v>
      </c>
      <c r="J932" s="3"/>
      <c r="K932" s="3" t="s">
        <v>49</v>
      </c>
      <c r="L932" s="11" t="s">
        <v>50</v>
      </c>
      <c r="M932" s="3">
        <v>6</v>
      </c>
      <c r="N932" s="3"/>
      <c r="O932" s="10">
        <v>2664000</v>
      </c>
      <c r="P932" s="8" t="s">
        <v>64</v>
      </c>
      <c r="Q932" s="9" t="s">
        <v>51</v>
      </c>
    </row>
    <row r="933" spans="1:17" ht="15" hidden="1" x14ac:dyDescent="0.25">
      <c r="A933" s="3" t="s">
        <v>2855</v>
      </c>
      <c r="B933" s="3" t="s">
        <v>11</v>
      </c>
      <c r="C933" s="3" t="s">
        <v>124</v>
      </c>
      <c r="D933" s="3" t="s">
        <v>640</v>
      </c>
      <c r="E933" s="5" t="s">
        <v>641</v>
      </c>
      <c r="F933" s="3" t="s">
        <v>642</v>
      </c>
      <c r="G933" s="5" t="s">
        <v>643</v>
      </c>
      <c r="H933" s="3"/>
      <c r="I933" s="12" t="s">
        <v>48</v>
      </c>
      <c r="J933" s="3"/>
      <c r="K933" s="3" t="s">
        <v>49</v>
      </c>
      <c r="L933" s="11" t="s">
        <v>50</v>
      </c>
      <c r="M933" s="3">
        <v>6</v>
      </c>
      <c r="N933" s="3"/>
      <c r="O933" s="10">
        <v>3933360</v>
      </c>
      <c r="P933" s="8" t="s">
        <v>64</v>
      </c>
      <c r="Q933" s="9" t="s">
        <v>64</v>
      </c>
    </row>
    <row r="934" spans="1:17" ht="15" hidden="1" x14ac:dyDescent="0.25">
      <c r="A934" s="3" t="s">
        <v>2856</v>
      </c>
      <c r="B934" s="3" t="s">
        <v>11</v>
      </c>
      <c r="C934" s="3" t="s">
        <v>124</v>
      </c>
      <c r="D934" s="3" t="s">
        <v>640</v>
      </c>
      <c r="E934" s="5" t="s">
        <v>641</v>
      </c>
      <c r="F934" s="3" t="s">
        <v>642</v>
      </c>
      <c r="G934" s="5" t="s">
        <v>643</v>
      </c>
      <c r="H934" s="3"/>
      <c r="I934" s="12" t="s">
        <v>48</v>
      </c>
      <c r="J934" s="3"/>
      <c r="K934" s="3" t="s">
        <v>49</v>
      </c>
      <c r="L934" s="11" t="s">
        <v>50</v>
      </c>
      <c r="M934" s="3">
        <v>6</v>
      </c>
      <c r="N934" s="3"/>
      <c r="O934" s="10">
        <v>7056000</v>
      </c>
      <c r="P934" s="8" t="s">
        <v>64</v>
      </c>
      <c r="Q934" s="9" t="s">
        <v>246</v>
      </c>
    </row>
    <row r="935" spans="1:17" ht="15" hidden="1" x14ac:dyDescent="0.25">
      <c r="A935" s="3" t="s">
        <v>2857</v>
      </c>
      <c r="B935" s="3" t="s">
        <v>11</v>
      </c>
      <c r="C935" s="3" t="s">
        <v>124</v>
      </c>
      <c r="D935" s="3" t="s">
        <v>640</v>
      </c>
      <c r="E935" s="5" t="s">
        <v>641</v>
      </c>
      <c r="F935" s="3" t="s">
        <v>642</v>
      </c>
      <c r="G935" s="5" t="s">
        <v>643</v>
      </c>
      <c r="H935" s="3"/>
      <c r="I935" s="12" t="s">
        <v>48</v>
      </c>
      <c r="J935" s="3"/>
      <c r="K935" s="3" t="s">
        <v>49</v>
      </c>
      <c r="L935" s="11" t="s">
        <v>50</v>
      </c>
      <c r="M935" s="3">
        <v>6</v>
      </c>
      <c r="N935" s="3"/>
      <c r="O935" s="10">
        <v>144000</v>
      </c>
      <c r="P935" s="8" t="s">
        <v>64</v>
      </c>
      <c r="Q935" s="9" t="s">
        <v>103</v>
      </c>
    </row>
    <row r="936" spans="1:17" ht="15" hidden="1" x14ac:dyDescent="0.25">
      <c r="A936" s="3" t="s">
        <v>2858</v>
      </c>
      <c r="B936" s="3" t="s">
        <v>11</v>
      </c>
      <c r="C936" s="3" t="s">
        <v>124</v>
      </c>
      <c r="D936" s="3" t="s">
        <v>640</v>
      </c>
      <c r="E936" s="5" t="s">
        <v>641</v>
      </c>
      <c r="F936" s="3" t="s">
        <v>642</v>
      </c>
      <c r="G936" s="5" t="s">
        <v>643</v>
      </c>
      <c r="H936" s="3"/>
      <c r="I936" s="12" t="s">
        <v>48</v>
      </c>
      <c r="J936" s="3"/>
      <c r="K936" s="3" t="s">
        <v>49</v>
      </c>
      <c r="L936" s="11" t="s">
        <v>50</v>
      </c>
      <c r="M936" s="3">
        <v>6</v>
      </c>
      <c r="N936" s="3"/>
      <c r="O936" s="10">
        <v>249120</v>
      </c>
      <c r="P936" s="8" t="s">
        <v>64</v>
      </c>
      <c r="Q936" s="9" t="s">
        <v>81</v>
      </c>
    </row>
    <row r="937" spans="1:17" ht="15" hidden="1" x14ac:dyDescent="0.25">
      <c r="A937" s="3" t="s">
        <v>2859</v>
      </c>
      <c r="B937" s="3" t="s">
        <v>11</v>
      </c>
      <c r="C937" s="3" t="s">
        <v>124</v>
      </c>
      <c r="D937" s="3" t="s">
        <v>640</v>
      </c>
      <c r="E937" s="5" t="s">
        <v>641</v>
      </c>
      <c r="F937" s="3" t="s">
        <v>642</v>
      </c>
      <c r="G937" s="5" t="s">
        <v>643</v>
      </c>
      <c r="H937" s="3"/>
      <c r="I937" s="12" t="s">
        <v>48</v>
      </c>
      <c r="J937" s="3"/>
      <c r="K937" s="3" t="s">
        <v>49</v>
      </c>
      <c r="L937" s="11" t="s">
        <v>50</v>
      </c>
      <c r="M937" s="3">
        <v>6</v>
      </c>
      <c r="N937" s="3"/>
      <c r="O937" s="10">
        <v>630000</v>
      </c>
      <c r="P937" s="8" t="s">
        <v>64</v>
      </c>
      <c r="Q937" s="9" t="s">
        <v>214</v>
      </c>
    </row>
    <row r="938" spans="1:17" ht="15" hidden="1" x14ac:dyDescent="0.25">
      <c r="A938" s="3" t="s">
        <v>1888</v>
      </c>
      <c r="B938" s="3" t="s">
        <v>11</v>
      </c>
      <c r="C938" s="3" t="s">
        <v>124</v>
      </c>
      <c r="D938" s="3" t="s">
        <v>640</v>
      </c>
      <c r="E938" s="5" t="s">
        <v>641</v>
      </c>
      <c r="F938" s="3" t="s">
        <v>642</v>
      </c>
      <c r="G938" s="5" t="s">
        <v>643</v>
      </c>
      <c r="H938" s="3"/>
      <c r="I938" s="12" t="s">
        <v>48</v>
      </c>
      <c r="J938" s="3"/>
      <c r="K938" s="3" t="s">
        <v>49</v>
      </c>
      <c r="L938" s="11" t="s">
        <v>50</v>
      </c>
      <c r="M938" s="3">
        <v>6</v>
      </c>
      <c r="N938" s="3"/>
      <c r="O938" s="10">
        <v>2451600</v>
      </c>
      <c r="P938" s="8" t="s">
        <v>64</v>
      </c>
      <c r="Q938" s="9" t="s">
        <v>216</v>
      </c>
    </row>
    <row r="939" spans="1:17" ht="15" hidden="1" x14ac:dyDescent="0.25">
      <c r="A939" s="3" t="s">
        <v>1889</v>
      </c>
      <c r="B939" s="3" t="s">
        <v>11</v>
      </c>
      <c r="C939" s="3" t="s">
        <v>124</v>
      </c>
      <c r="D939" s="3" t="s">
        <v>640</v>
      </c>
      <c r="E939" s="5" t="s">
        <v>641</v>
      </c>
      <c r="F939" s="3" t="s">
        <v>642</v>
      </c>
      <c r="G939" s="5" t="s">
        <v>643</v>
      </c>
      <c r="H939" s="3"/>
      <c r="I939" s="12" t="s">
        <v>48</v>
      </c>
      <c r="J939" s="3"/>
      <c r="K939" s="3" t="s">
        <v>49</v>
      </c>
      <c r="L939" s="11" t="s">
        <v>50</v>
      </c>
      <c r="M939" s="3">
        <v>6</v>
      </c>
      <c r="N939" s="3"/>
      <c r="O939" s="10">
        <v>4641120</v>
      </c>
      <c r="P939" s="8" t="s">
        <v>64</v>
      </c>
      <c r="Q939" s="9" t="s">
        <v>84</v>
      </c>
    </row>
    <row r="940" spans="1:17" ht="15" hidden="1" x14ac:dyDescent="0.25">
      <c r="A940" s="3" t="s">
        <v>2860</v>
      </c>
      <c r="B940" s="3" t="s">
        <v>5</v>
      </c>
      <c r="C940" s="3" t="s">
        <v>124</v>
      </c>
      <c r="D940" s="3" t="s">
        <v>196</v>
      </c>
      <c r="E940" s="5" t="s">
        <v>197</v>
      </c>
      <c r="F940" s="3" t="s">
        <v>956</v>
      </c>
      <c r="G940" s="5" t="s">
        <v>957</v>
      </c>
      <c r="H940" s="3"/>
      <c r="I940" s="12" t="s">
        <v>57</v>
      </c>
      <c r="J940" s="3"/>
      <c r="K940" s="3" t="s">
        <v>58</v>
      </c>
      <c r="L940" s="11">
        <v>42461</v>
      </c>
      <c r="M940" s="3">
        <v>12</v>
      </c>
      <c r="N940" s="3"/>
      <c r="O940" s="10">
        <v>22999.35</v>
      </c>
      <c r="P940" s="8" t="s">
        <v>81</v>
      </c>
      <c r="Q940" s="9" t="s">
        <v>81</v>
      </c>
    </row>
    <row r="941" spans="1:17" ht="15" hidden="1" x14ac:dyDescent="0.25">
      <c r="A941" s="3" t="s">
        <v>2861</v>
      </c>
      <c r="B941" s="3" t="s">
        <v>584</v>
      </c>
      <c r="C941" s="3" t="s">
        <v>44</v>
      </c>
      <c r="D941" s="3" t="s">
        <v>958</v>
      </c>
      <c r="E941" s="5" t="s">
        <v>959</v>
      </c>
      <c r="F941" s="3"/>
      <c r="G941" s="5" t="s">
        <v>47</v>
      </c>
      <c r="H941" s="3"/>
      <c r="I941" s="12" t="s">
        <v>48</v>
      </c>
      <c r="J941" s="3"/>
      <c r="K941" s="3" t="s">
        <v>49</v>
      </c>
      <c r="L941" s="11">
        <v>43160</v>
      </c>
      <c r="M941" s="3">
        <v>36</v>
      </c>
      <c r="N941" s="3"/>
      <c r="O941" s="10">
        <v>10000</v>
      </c>
      <c r="P941" s="8" t="s">
        <v>81</v>
      </c>
      <c r="Q941" s="9" t="s">
        <v>64</v>
      </c>
    </row>
    <row r="942" spans="1:17" ht="15" hidden="1" x14ac:dyDescent="0.25">
      <c r="A942" s="3" t="s">
        <v>2862</v>
      </c>
      <c r="B942" s="3" t="s">
        <v>584</v>
      </c>
      <c r="C942" s="3" t="s">
        <v>44</v>
      </c>
      <c r="D942" s="3" t="s">
        <v>958</v>
      </c>
      <c r="E942" s="5" t="s">
        <v>959</v>
      </c>
      <c r="F942" s="3"/>
      <c r="G942" s="5" t="s">
        <v>47</v>
      </c>
      <c r="H942" s="3"/>
      <c r="I942" s="12" t="s">
        <v>48</v>
      </c>
      <c r="J942" s="3"/>
      <c r="K942" s="3" t="s">
        <v>49</v>
      </c>
      <c r="L942" s="11">
        <v>43160</v>
      </c>
      <c r="M942" s="3">
        <v>36</v>
      </c>
      <c r="N942" s="3"/>
      <c r="O942" s="10">
        <v>27000</v>
      </c>
      <c r="P942" s="8" t="s">
        <v>81</v>
      </c>
      <c r="Q942" s="9" t="s">
        <v>246</v>
      </c>
    </row>
    <row r="943" spans="1:17" ht="15" hidden="1" x14ac:dyDescent="0.25">
      <c r="A943" s="3" t="s">
        <v>2863</v>
      </c>
      <c r="B943" s="3" t="s">
        <v>584</v>
      </c>
      <c r="C943" s="3" t="s">
        <v>44</v>
      </c>
      <c r="D943" s="3" t="s">
        <v>958</v>
      </c>
      <c r="E943" s="5" t="s">
        <v>959</v>
      </c>
      <c r="F943" s="3"/>
      <c r="G943" s="5" t="s">
        <v>47</v>
      </c>
      <c r="H943" s="3"/>
      <c r="I943" s="12" t="s">
        <v>48</v>
      </c>
      <c r="J943" s="3"/>
      <c r="K943" s="3" t="s">
        <v>49</v>
      </c>
      <c r="L943" s="11">
        <v>43160</v>
      </c>
      <c r="M943" s="3">
        <v>36</v>
      </c>
      <c r="N943" s="3"/>
      <c r="O943" s="10">
        <v>25000</v>
      </c>
      <c r="P943" s="8" t="s">
        <v>81</v>
      </c>
      <c r="Q943" s="9" t="s">
        <v>81</v>
      </c>
    </row>
    <row r="944" spans="1:17" ht="15" hidden="1" x14ac:dyDescent="0.25">
      <c r="A944" s="3" t="s">
        <v>1890</v>
      </c>
      <c r="B944" s="3" t="s">
        <v>584</v>
      </c>
      <c r="C944" s="3" t="s">
        <v>44</v>
      </c>
      <c r="D944" s="3" t="s">
        <v>958</v>
      </c>
      <c r="E944" s="5" t="s">
        <v>959</v>
      </c>
      <c r="F944" s="3"/>
      <c r="G944" s="5" t="s">
        <v>47</v>
      </c>
      <c r="H944" s="3"/>
      <c r="I944" s="12" t="s">
        <v>48</v>
      </c>
      <c r="J944" s="3"/>
      <c r="K944" s="3" t="s">
        <v>49</v>
      </c>
      <c r="L944" s="11">
        <v>43160</v>
      </c>
      <c r="M944" s="3">
        <v>36</v>
      </c>
      <c r="N944" s="3"/>
      <c r="O944" s="10">
        <v>3000</v>
      </c>
      <c r="P944" s="8" t="s">
        <v>81</v>
      </c>
      <c r="Q944" s="9" t="s">
        <v>187</v>
      </c>
    </row>
    <row r="945" spans="1:17" ht="15" hidden="1" x14ac:dyDescent="0.25">
      <c r="A945" s="3" t="s">
        <v>1891</v>
      </c>
      <c r="B945" s="3" t="s">
        <v>584</v>
      </c>
      <c r="C945" s="3" t="s">
        <v>44</v>
      </c>
      <c r="D945" s="3" t="s">
        <v>958</v>
      </c>
      <c r="E945" s="5" t="s">
        <v>959</v>
      </c>
      <c r="F945" s="3"/>
      <c r="G945" s="5" t="s">
        <v>47</v>
      </c>
      <c r="H945" s="3"/>
      <c r="I945" s="12" t="s">
        <v>48</v>
      </c>
      <c r="J945" s="3"/>
      <c r="K945" s="3" t="s">
        <v>49</v>
      </c>
      <c r="L945" s="11">
        <v>43160</v>
      </c>
      <c r="M945" s="3">
        <v>36</v>
      </c>
      <c r="N945" s="3"/>
      <c r="O945" s="10">
        <v>82000</v>
      </c>
      <c r="P945" s="8" t="s">
        <v>81</v>
      </c>
      <c r="Q945" s="9" t="s">
        <v>84</v>
      </c>
    </row>
    <row r="946" spans="1:17" ht="15" hidden="1" x14ac:dyDescent="0.25">
      <c r="A946" s="3" t="s">
        <v>1892</v>
      </c>
      <c r="B946" s="3" t="s">
        <v>8</v>
      </c>
      <c r="C946" s="3" t="s">
        <v>52</v>
      </c>
      <c r="D946" s="3" t="s">
        <v>53</v>
      </c>
      <c r="E946" s="5" t="s">
        <v>54</v>
      </c>
      <c r="F946" s="3" t="s">
        <v>960</v>
      </c>
      <c r="G946" s="5" t="s">
        <v>961</v>
      </c>
      <c r="H946" s="3"/>
      <c r="I946" s="12" t="s">
        <v>48</v>
      </c>
      <c r="J946" s="3"/>
      <c r="K946" s="3" t="s">
        <v>49</v>
      </c>
      <c r="L946" s="11" t="s">
        <v>50</v>
      </c>
      <c r="M946" s="3">
        <v>36</v>
      </c>
      <c r="N946" s="3"/>
      <c r="O946" s="10">
        <v>90000</v>
      </c>
      <c r="P946" s="8" t="s">
        <v>187</v>
      </c>
      <c r="Q946" s="9" t="s">
        <v>187</v>
      </c>
    </row>
    <row r="947" spans="1:17" ht="15" hidden="1" x14ac:dyDescent="0.25">
      <c r="A947" s="3" t="s">
        <v>1893</v>
      </c>
      <c r="B947" s="3" t="s">
        <v>7</v>
      </c>
      <c r="C947" s="3" t="s">
        <v>52</v>
      </c>
      <c r="D947" s="3" t="s">
        <v>221</v>
      </c>
      <c r="E947" s="5" t="s">
        <v>222</v>
      </c>
      <c r="F947" s="3" t="s">
        <v>962</v>
      </c>
      <c r="G947" s="5" t="s">
        <v>963</v>
      </c>
      <c r="H947" s="3"/>
      <c r="I947" s="12" t="s">
        <v>57</v>
      </c>
      <c r="J947" s="3"/>
      <c r="K947" s="3" t="s">
        <v>58</v>
      </c>
      <c r="L947" s="11">
        <v>42552</v>
      </c>
      <c r="M947" s="3">
        <v>36</v>
      </c>
      <c r="N947" s="3"/>
      <c r="O947" s="10">
        <v>400000</v>
      </c>
      <c r="P947" s="8" t="s">
        <v>187</v>
      </c>
      <c r="Q947" s="9" t="s">
        <v>187</v>
      </c>
    </row>
    <row r="948" spans="1:17" ht="15" hidden="1" x14ac:dyDescent="0.25">
      <c r="A948" s="3" t="s">
        <v>1894</v>
      </c>
      <c r="B948" s="3" t="s">
        <v>7</v>
      </c>
      <c r="C948" s="3" t="s">
        <v>78</v>
      </c>
      <c r="D948" s="3" t="s">
        <v>964</v>
      </c>
      <c r="E948" s="5" t="s">
        <v>965</v>
      </c>
      <c r="F948" s="3"/>
      <c r="G948" s="5" t="s">
        <v>47</v>
      </c>
      <c r="H948" s="3"/>
      <c r="I948" s="12" t="s">
        <v>57</v>
      </c>
      <c r="J948" s="3"/>
      <c r="K948" s="3" t="s">
        <v>58</v>
      </c>
      <c r="L948" s="11" t="s">
        <v>50</v>
      </c>
      <c r="M948" s="3">
        <v>24</v>
      </c>
      <c r="N948" s="3"/>
      <c r="O948" s="10">
        <v>180000</v>
      </c>
      <c r="P948" s="8" t="s">
        <v>187</v>
      </c>
      <c r="Q948" s="9" t="s">
        <v>187</v>
      </c>
    </row>
    <row r="949" spans="1:17" ht="15" hidden="1" x14ac:dyDescent="0.25">
      <c r="A949" s="3" t="s">
        <v>2864</v>
      </c>
      <c r="B949" s="3" t="s">
        <v>5</v>
      </c>
      <c r="C949" s="3" t="s">
        <v>78</v>
      </c>
      <c r="D949" s="3" t="s">
        <v>966</v>
      </c>
      <c r="E949" s="5" t="s">
        <v>967</v>
      </c>
      <c r="F949" s="3"/>
      <c r="G949" s="5" t="s">
        <v>47</v>
      </c>
      <c r="H949" s="3"/>
      <c r="I949" s="12" t="s">
        <v>48</v>
      </c>
      <c r="J949" s="3"/>
      <c r="K949" s="3" t="s">
        <v>49</v>
      </c>
      <c r="L949" s="11">
        <v>42644</v>
      </c>
      <c r="M949" s="3">
        <v>36</v>
      </c>
      <c r="N949" s="3"/>
      <c r="O949" s="10">
        <v>380000</v>
      </c>
      <c r="P949" s="8" t="s">
        <v>103</v>
      </c>
      <c r="Q949" s="9" t="s">
        <v>103</v>
      </c>
    </row>
    <row r="950" spans="1:17" ht="15" hidden="1" x14ac:dyDescent="0.25">
      <c r="A950" s="3" t="s">
        <v>1895</v>
      </c>
      <c r="B950" s="3" t="s">
        <v>19</v>
      </c>
      <c r="C950" s="3" t="s">
        <v>52</v>
      </c>
      <c r="D950" s="3" t="s">
        <v>508</v>
      </c>
      <c r="E950" s="5" t="s">
        <v>509</v>
      </c>
      <c r="F950" s="3" t="s">
        <v>968</v>
      </c>
      <c r="G950" s="5" t="s">
        <v>969</v>
      </c>
      <c r="H950" s="3"/>
      <c r="I950" s="12" t="s">
        <v>48</v>
      </c>
      <c r="J950" s="3"/>
      <c r="K950" s="3" t="s">
        <v>49</v>
      </c>
      <c r="L950" s="11">
        <v>42979</v>
      </c>
      <c r="M950" s="3">
        <v>24</v>
      </c>
      <c r="N950" s="3"/>
      <c r="O950" s="10">
        <v>72000</v>
      </c>
      <c r="P950" s="8" t="s">
        <v>75</v>
      </c>
      <c r="Q950" s="9" t="s">
        <v>75</v>
      </c>
    </row>
    <row r="951" spans="1:17" hidden="1" x14ac:dyDescent="0.3">
      <c r="A951" s="3" t="s">
        <v>2865</v>
      </c>
      <c r="B951" s="3" t="s">
        <v>3</v>
      </c>
      <c r="C951" s="3" t="s">
        <v>52</v>
      </c>
      <c r="D951" s="3" t="s">
        <v>443</v>
      </c>
      <c r="E951" s="5" t="s">
        <v>444</v>
      </c>
      <c r="F951" s="3" t="s">
        <v>257</v>
      </c>
      <c r="G951" s="5" t="s">
        <v>258</v>
      </c>
      <c r="H951" s="3"/>
      <c r="I951" s="12" t="s">
        <v>48</v>
      </c>
      <c r="J951" s="3"/>
      <c r="K951" s="3" t="s">
        <v>49</v>
      </c>
      <c r="L951" s="11">
        <v>42979</v>
      </c>
      <c r="M951" s="3">
        <v>60</v>
      </c>
      <c r="N951" s="3"/>
      <c r="O951" s="10">
        <v>37131</v>
      </c>
      <c r="P951" s="8" t="s">
        <v>59</v>
      </c>
      <c r="Q951" s="9" t="s">
        <v>59</v>
      </c>
    </row>
    <row r="952" spans="1:17" hidden="1" x14ac:dyDescent="0.3">
      <c r="A952" s="3" t="s">
        <v>2866</v>
      </c>
      <c r="B952" s="3" t="s">
        <v>3</v>
      </c>
      <c r="C952" s="3" t="s">
        <v>52</v>
      </c>
      <c r="D952" s="3" t="s">
        <v>443</v>
      </c>
      <c r="E952" s="5" t="s">
        <v>444</v>
      </c>
      <c r="F952" s="3" t="s">
        <v>257</v>
      </c>
      <c r="G952" s="5" t="s">
        <v>258</v>
      </c>
      <c r="H952" s="3"/>
      <c r="I952" s="12" t="s">
        <v>48</v>
      </c>
      <c r="J952" s="3"/>
      <c r="K952" s="3" t="s">
        <v>49</v>
      </c>
      <c r="L952" s="11">
        <v>42979</v>
      </c>
      <c r="M952" s="3">
        <v>60</v>
      </c>
      <c r="N952" s="3"/>
      <c r="O952" s="10">
        <v>33250</v>
      </c>
      <c r="P952" s="8" t="s">
        <v>59</v>
      </c>
      <c r="Q952" s="7" t="s">
        <v>59</v>
      </c>
    </row>
    <row r="953" spans="1:17" ht="15" hidden="1" x14ac:dyDescent="0.25">
      <c r="A953" s="3" t="s">
        <v>2867</v>
      </c>
      <c r="B953" s="3" t="s">
        <v>7</v>
      </c>
      <c r="C953" s="3" t="s">
        <v>52</v>
      </c>
      <c r="D953" s="3" t="s">
        <v>255</v>
      </c>
      <c r="E953" s="5" t="s">
        <v>256</v>
      </c>
      <c r="F953" s="3" t="s">
        <v>257</v>
      </c>
      <c r="G953" s="5" t="s">
        <v>258</v>
      </c>
      <c r="H953" s="3"/>
      <c r="I953" s="12" t="s">
        <v>48</v>
      </c>
      <c r="J953" s="3"/>
      <c r="K953" s="3" t="s">
        <v>49</v>
      </c>
      <c r="L953" s="11">
        <v>42767</v>
      </c>
      <c r="M953" s="3">
        <v>36</v>
      </c>
      <c r="N953" s="3"/>
      <c r="O953" s="10">
        <v>20000</v>
      </c>
      <c r="P953" s="8" t="s">
        <v>246</v>
      </c>
      <c r="Q953" s="9" t="s">
        <v>246</v>
      </c>
    </row>
    <row r="954" spans="1:17" hidden="1" x14ac:dyDescent="0.3">
      <c r="A954" s="3" t="s">
        <v>2868</v>
      </c>
      <c r="B954" s="3" t="s">
        <v>5</v>
      </c>
      <c r="C954" s="3" t="s">
        <v>52</v>
      </c>
      <c r="D954" s="3" t="s">
        <v>53</v>
      </c>
      <c r="E954" s="5" t="s">
        <v>54</v>
      </c>
      <c r="F954" s="3" t="s">
        <v>970</v>
      </c>
      <c r="G954" s="5" t="s">
        <v>971</v>
      </c>
      <c r="H954" s="3"/>
      <c r="I954" s="12" t="s">
        <v>48</v>
      </c>
      <c r="J954" s="3"/>
      <c r="K954" s="3" t="s">
        <v>49</v>
      </c>
      <c r="L954" s="11">
        <v>42644</v>
      </c>
      <c r="M954" s="3">
        <v>24</v>
      </c>
      <c r="N954" s="3"/>
      <c r="O954" s="10">
        <v>10482.5</v>
      </c>
      <c r="P954" s="8" t="s">
        <v>59</v>
      </c>
      <c r="Q954" s="9" t="s">
        <v>59</v>
      </c>
    </row>
    <row r="955" spans="1:17" ht="15" hidden="1" x14ac:dyDescent="0.25">
      <c r="A955" s="3" t="s">
        <v>2869</v>
      </c>
      <c r="B955" s="3" t="s">
        <v>18</v>
      </c>
      <c r="C955" s="3" t="s">
        <v>52</v>
      </c>
      <c r="D955" s="3" t="s">
        <v>53</v>
      </c>
      <c r="E955" s="5" t="s">
        <v>54</v>
      </c>
      <c r="F955" s="3" t="s">
        <v>468</v>
      </c>
      <c r="G955" s="5" t="s">
        <v>469</v>
      </c>
      <c r="H955" s="3"/>
      <c r="I955" s="12" t="s">
        <v>48</v>
      </c>
      <c r="J955" s="3"/>
      <c r="K955" s="3" t="s">
        <v>49</v>
      </c>
      <c r="L955" s="11">
        <v>43374</v>
      </c>
      <c r="M955" s="3">
        <v>36</v>
      </c>
      <c r="N955" s="3"/>
      <c r="O955" s="10">
        <v>84700</v>
      </c>
      <c r="P955" s="8" t="s">
        <v>246</v>
      </c>
      <c r="Q955" s="9" t="s">
        <v>246</v>
      </c>
    </row>
    <row r="956" spans="1:17" ht="15" hidden="1" x14ac:dyDescent="0.25">
      <c r="A956" s="3" t="s">
        <v>2870</v>
      </c>
      <c r="B956" s="3" t="s">
        <v>24</v>
      </c>
      <c r="C956" s="3" t="s">
        <v>52</v>
      </c>
      <c r="D956" s="3" t="s">
        <v>360</v>
      </c>
      <c r="E956" s="5" t="s">
        <v>361</v>
      </c>
      <c r="F956" s="3" t="s">
        <v>776</v>
      </c>
      <c r="G956" s="5" t="s">
        <v>777</v>
      </c>
      <c r="H956" s="3"/>
      <c r="I956" s="12" t="s">
        <v>48</v>
      </c>
      <c r="J956" s="3"/>
      <c r="K956" s="3" t="s">
        <v>49</v>
      </c>
      <c r="L956" s="11" t="s">
        <v>50</v>
      </c>
      <c r="M956" s="3">
        <v>12</v>
      </c>
      <c r="N956" s="3"/>
      <c r="O956" s="10">
        <v>100000</v>
      </c>
      <c r="P956" s="8" t="s">
        <v>103</v>
      </c>
      <c r="Q956" s="9" t="s">
        <v>103</v>
      </c>
    </row>
    <row r="957" spans="1:17" ht="15" hidden="1" x14ac:dyDescent="0.25">
      <c r="A957" s="3" t="s">
        <v>2871</v>
      </c>
      <c r="B957" s="3" t="s">
        <v>24</v>
      </c>
      <c r="C957" s="3" t="s">
        <v>52</v>
      </c>
      <c r="D957" s="3" t="s">
        <v>360</v>
      </c>
      <c r="E957" s="5" t="s">
        <v>361</v>
      </c>
      <c r="F957" s="3" t="s">
        <v>776</v>
      </c>
      <c r="G957" s="5" t="s">
        <v>777</v>
      </c>
      <c r="H957" s="3"/>
      <c r="I957" s="12" t="s">
        <v>48</v>
      </c>
      <c r="J957" s="3"/>
      <c r="K957" s="3" t="s">
        <v>49</v>
      </c>
      <c r="L957" s="11" t="s">
        <v>50</v>
      </c>
      <c r="M957" s="3">
        <v>12</v>
      </c>
      <c r="N957" s="3"/>
      <c r="O957" s="10">
        <v>90000</v>
      </c>
      <c r="P957" s="8" t="s">
        <v>103</v>
      </c>
      <c r="Q957" s="9" t="s">
        <v>108</v>
      </c>
    </row>
    <row r="958" spans="1:17" ht="15" hidden="1" x14ac:dyDescent="0.25">
      <c r="A958" s="3" t="s">
        <v>2872</v>
      </c>
      <c r="B958" s="3" t="s">
        <v>24</v>
      </c>
      <c r="C958" s="3" t="s">
        <v>52</v>
      </c>
      <c r="D958" s="3" t="s">
        <v>360</v>
      </c>
      <c r="E958" s="5" t="s">
        <v>361</v>
      </c>
      <c r="F958" s="3" t="s">
        <v>776</v>
      </c>
      <c r="G958" s="5" t="s">
        <v>777</v>
      </c>
      <c r="H958" s="3"/>
      <c r="I958" s="12" t="s">
        <v>48</v>
      </c>
      <c r="J958" s="3"/>
      <c r="K958" s="3" t="s">
        <v>49</v>
      </c>
      <c r="L958" s="11" t="s">
        <v>50</v>
      </c>
      <c r="M958" s="3">
        <v>12</v>
      </c>
      <c r="N958" s="3"/>
      <c r="O958" s="10">
        <v>90000</v>
      </c>
      <c r="P958" s="8" t="s">
        <v>103</v>
      </c>
      <c r="Q958" s="9" t="s">
        <v>780</v>
      </c>
    </row>
    <row r="959" spans="1:17" ht="15" hidden="1" x14ac:dyDescent="0.25">
      <c r="A959" s="3" t="s">
        <v>2873</v>
      </c>
      <c r="B959" s="3" t="s">
        <v>19</v>
      </c>
      <c r="C959" s="3" t="s">
        <v>52</v>
      </c>
      <c r="D959" s="3" t="s">
        <v>238</v>
      </c>
      <c r="E959" s="5" t="s">
        <v>239</v>
      </c>
      <c r="F959" s="3" t="s">
        <v>127</v>
      </c>
      <c r="G959" s="5" t="s">
        <v>233</v>
      </c>
      <c r="H959" s="3"/>
      <c r="I959" s="12" t="s">
        <v>48</v>
      </c>
      <c r="J959" s="3"/>
      <c r="K959" s="3" t="s">
        <v>49</v>
      </c>
      <c r="L959" s="11">
        <v>42979</v>
      </c>
      <c r="M959" s="3">
        <v>36</v>
      </c>
      <c r="N959" s="3"/>
      <c r="O959" s="10">
        <v>50000</v>
      </c>
      <c r="P959" s="8" t="s">
        <v>75</v>
      </c>
      <c r="Q959" s="9" t="s">
        <v>81</v>
      </c>
    </row>
    <row r="960" spans="1:17" ht="15" hidden="1" x14ac:dyDescent="0.25">
      <c r="A960" s="3" t="s">
        <v>1896</v>
      </c>
      <c r="B960" s="3" t="s">
        <v>19</v>
      </c>
      <c r="C960" s="3" t="s">
        <v>52</v>
      </c>
      <c r="D960" s="3" t="s">
        <v>238</v>
      </c>
      <c r="E960" s="5" t="s">
        <v>239</v>
      </c>
      <c r="F960" s="3" t="s">
        <v>127</v>
      </c>
      <c r="G960" s="5" t="s">
        <v>233</v>
      </c>
      <c r="H960" s="3"/>
      <c r="I960" s="12" t="s">
        <v>48</v>
      </c>
      <c r="J960" s="3"/>
      <c r="K960" s="3" t="s">
        <v>49</v>
      </c>
      <c r="L960" s="11">
        <v>42979</v>
      </c>
      <c r="M960" s="3">
        <v>36</v>
      </c>
      <c r="N960" s="3"/>
      <c r="O960" s="10">
        <v>72000</v>
      </c>
      <c r="P960" s="8" t="s">
        <v>75</v>
      </c>
      <c r="Q960" s="9" t="s">
        <v>75</v>
      </c>
    </row>
    <row r="961" spans="1:17" ht="15" hidden="1" x14ac:dyDescent="0.25">
      <c r="A961" s="3" t="s">
        <v>1897</v>
      </c>
      <c r="B961" s="3" t="s">
        <v>19</v>
      </c>
      <c r="C961" s="3" t="s">
        <v>52</v>
      </c>
      <c r="D961" s="3" t="s">
        <v>238</v>
      </c>
      <c r="E961" s="5" t="s">
        <v>239</v>
      </c>
      <c r="F961" s="3" t="s">
        <v>127</v>
      </c>
      <c r="G961" s="5" t="s">
        <v>233</v>
      </c>
      <c r="H961" s="3"/>
      <c r="I961" s="12" t="s">
        <v>48</v>
      </c>
      <c r="J961" s="3"/>
      <c r="K961" s="3" t="s">
        <v>49</v>
      </c>
      <c r="L961" s="11">
        <v>42979</v>
      </c>
      <c r="M961" s="3">
        <v>36</v>
      </c>
      <c r="N961" s="3"/>
      <c r="O961" s="10">
        <v>101000</v>
      </c>
      <c r="P961" s="8" t="s">
        <v>75</v>
      </c>
      <c r="Q961" s="9" t="s">
        <v>84</v>
      </c>
    </row>
    <row r="962" spans="1:17" ht="15" hidden="1" x14ac:dyDescent="0.25">
      <c r="A962" s="3" t="s">
        <v>1898</v>
      </c>
      <c r="B962" s="3" t="s">
        <v>7</v>
      </c>
      <c r="C962" s="3" t="s">
        <v>52</v>
      </c>
      <c r="D962" s="3" t="s">
        <v>255</v>
      </c>
      <c r="E962" s="5" t="s">
        <v>256</v>
      </c>
      <c r="F962" s="3" t="s">
        <v>257</v>
      </c>
      <c r="G962" s="5" t="s">
        <v>258</v>
      </c>
      <c r="H962" s="3"/>
      <c r="I962" s="12" t="s">
        <v>57</v>
      </c>
      <c r="J962" s="3"/>
      <c r="K962" s="3" t="s">
        <v>58</v>
      </c>
      <c r="L962" s="11">
        <v>42856</v>
      </c>
      <c r="M962" s="3">
        <v>36</v>
      </c>
      <c r="N962" s="3"/>
      <c r="O962" s="10">
        <v>30000</v>
      </c>
      <c r="P962" s="8" t="s">
        <v>75</v>
      </c>
      <c r="Q962" s="9" t="s">
        <v>75</v>
      </c>
    </row>
    <row r="963" spans="1:17" ht="15" hidden="1" x14ac:dyDescent="0.25">
      <c r="A963" s="3" t="s">
        <v>1899</v>
      </c>
      <c r="B963" s="3" t="s">
        <v>1</v>
      </c>
      <c r="C963" s="3" t="s">
        <v>52</v>
      </c>
      <c r="D963" s="3" t="s">
        <v>972</v>
      </c>
      <c r="E963" s="5" t="s">
        <v>973</v>
      </c>
      <c r="F963" s="3" t="s">
        <v>257</v>
      </c>
      <c r="G963" s="5" t="s">
        <v>258</v>
      </c>
      <c r="H963" s="3"/>
      <c r="I963" s="12" t="s">
        <v>48</v>
      </c>
      <c r="J963" s="3"/>
      <c r="K963" s="3" t="s">
        <v>49</v>
      </c>
      <c r="L963" s="11">
        <v>42461</v>
      </c>
      <c r="M963" s="3">
        <v>48</v>
      </c>
      <c r="N963" s="3"/>
      <c r="O963" s="10">
        <v>300000</v>
      </c>
      <c r="P963" s="8" t="s">
        <v>75</v>
      </c>
      <c r="Q963" s="9" t="s">
        <v>75</v>
      </c>
    </row>
    <row r="964" spans="1:17" ht="15" hidden="1" x14ac:dyDescent="0.25">
      <c r="A964" s="3" t="s">
        <v>2874</v>
      </c>
      <c r="B964" s="3" t="s">
        <v>2</v>
      </c>
      <c r="C964" s="3" t="s">
        <v>52</v>
      </c>
      <c r="D964" s="3" t="s">
        <v>116</v>
      </c>
      <c r="E964" s="5" t="s">
        <v>117</v>
      </c>
      <c r="F964" s="3" t="s">
        <v>974</v>
      </c>
      <c r="G964" s="5" t="s">
        <v>975</v>
      </c>
      <c r="H964" s="3"/>
      <c r="I964" s="12" t="s">
        <v>48</v>
      </c>
      <c r="J964" s="3"/>
      <c r="K964" s="3" t="s">
        <v>87</v>
      </c>
      <c r="L964" s="11">
        <v>42339</v>
      </c>
      <c r="M964" s="3">
        <v>60</v>
      </c>
      <c r="N964" s="3"/>
      <c r="O964" s="10">
        <v>165000</v>
      </c>
      <c r="P964" s="8" t="s">
        <v>108</v>
      </c>
      <c r="Q964" s="9" t="s">
        <v>108</v>
      </c>
    </row>
    <row r="965" spans="1:17" ht="15" hidden="1" x14ac:dyDescent="0.25">
      <c r="A965" s="3" t="s">
        <v>2875</v>
      </c>
      <c r="B965" s="3" t="s">
        <v>23</v>
      </c>
      <c r="C965" s="3" t="s">
        <v>52</v>
      </c>
      <c r="D965" s="3" t="s">
        <v>255</v>
      </c>
      <c r="E965" s="5" t="s">
        <v>256</v>
      </c>
      <c r="F965" s="3" t="s">
        <v>257</v>
      </c>
      <c r="G965" s="5" t="s">
        <v>258</v>
      </c>
      <c r="H965" s="3"/>
      <c r="I965" s="12" t="s">
        <v>48</v>
      </c>
      <c r="J965" s="3"/>
      <c r="K965" s="3" t="s">
        <v>49</v>
      </c>
      <c r="L965" s="11">
        <v>42705</v>
      </c>
      <c r="M965" s="3">
        <v>24</v>
      </c>
      <c r="N965" s="3"/>
      <c r="O965" s="10">
        <v>21000</v>
      </c>
      <c r="P965" s="8" t="s">
        <v>108</v>
      </c>
      <c r="Q965" s="9" t="s">
        <v>108</v>
      </c>
    </row>
    <row r="966" spans="1:17" ht="15" hidden="1" x14ac:dyDescent="0.25">
      <c r="A966" s="3" t="s">
        <v>2876</v>
      </c>
      <c r="B966" s="3" t="s">
        <v>23</v>
      </c>
      <c r="C966" s="3" t="s">
        <v>52</v>
      </c>
      <c r="D966" s="3" t="s">
        <v>255</v>
      </c>
      <c r="E966" s="5" t="s">
        <v>256</v>
      </c>
      <c r="F966" s="3" t="s">
        <v>257</v>
      </c>
      <c r="G966" s="5" t="s">
        <v>258</v>
      </c>
      <c r="H966" s="3"/>
      <c r="I966" s="12" t="s">
        <v>48</v>
      </c>
      <c r="J966" s="3"/>
      <c r="K966" s="3" t="s">
        <v>49</v>
      </c>
      <c r="L966" s="11">
        <v>42705</v>
      </c>
      <c r="M966" s="3">
        <v>24</v>
      </c>
      <c r="N966" s="3"/>
      <c r="O966" s="10">
        <v>32000</v>
      </c>
      <c r="P966" s="8" t="s">
        <v>108</v>
      </c>
      <c r="Q966" s="9" t="s">
        <v>938</v>
      </c>
    </row>
    <row r="967" spans="1:17" ht="15" hidden="1" x14ac:dyDescent="0.25">
      <c r="A967" s="3" t="s">
        <v>2877</v>
      </c>
      <c r="B967" s="3" t="s">
        <v>5</v>
      </c>
      <c r="C967" s="3" t="s">
        <v>52</v>
      </c>
      <c r="D967" s="3" t="s">
        <v>976</v>
      </c>
      <c r="E967" s="5" t="s">
        <v>977</v>
      </c>
      <c r="F967" s="3" t="s">
        <v>484</v>
      </c>
      <c r="G967" s="5" t="s">
        <v>485</v>
      </c>
      <c r="H967" s="3"/>
      <c r="I967" s="12" t="s">
        <v>48</v>
      </c>
      <c r="J967" s="3"/>
      <c r="K967" s="3" t="s">
        <v>49</v>
      </c>
      <c r="L967" s="11">
        <v>42705</v>
      </c>
      <c r="M967" s="3">
        <v>24</v>
      </c>
      <c r="N967" s="3"/>
      <c r="O967" s="10">
        <v>10000</v>
      </c>
      <c r="P967" s="8" t="s">
        <v>108</v>
      </c>
      <c r="Q967" s="9" t="s">
        <v>108</v>
      </c>
    </row>
    <row r="968" spans="1:17" ht="15" hidden="1" x14ac:dyDescent="0.25">
      <c r="A968" s="3" t="s">
        <v>1900</v>
      </c>
      <c r="B968" s="3" t="s">
        <v>7</v>
      </c>
      <c r="C968" s="3" t="s">
        <v>44</v>
      </c>
      <c r="D968" s="3" t="s">
        <v>82</v>
      </c>
      <c r="E968" s="5" t="s">
        <v>83</v>
      </c>
      <c r="F968" s="3"/>
      <c r="G968" s="5" t="s">
        <v>47</v>
      </c>
      <c r="H968" s="3"/>
      <c r="I968" s="12" t="s">
        <v>48</v>
      </c>
      <c r="J968" s="3"/>
      <c r="K968" s="3" t="s">
        <v>87</v>
      </c>
      <c r="L968" s="11">
        <v>42917</v>
      </c>
      <c r="M968" s="3">
        <v>60</v>
      </c>
      <c r="N968" s="3"/>
      <c r="O968" s="10">
        <v>20000</v>
      </c>
      <c r="P968" s="8" t="s">
        <v>75</v>
      </c>
      <c r="Q968" s="9" t="s">
        <v>75</v>
      </c>
    </row>
    <row r="969" spans="1:17" ht="15" hidden="1" x14ac:dyDescent="0.25">
      <c r="A969" s="3" t="s">
        <v>2878</v>
      </c>
      <c r="B969" s="3" t="s">
        <v>2</v>
      </c>
      <c r="C969" s="3" t="s">
        <v>78</v>
      </c>
      <c r="D969" s="3" t="s">
        <v>289</v>
      </c>
      <c r="E969" s="5" t="s">
        <v>290</v>
      </c>
      <c r="F969" s="3"/>
      <c r="G969" s="5" t="s">
        <v>47</v>
      </c>
      <c r="H969" s="3"/>
      <c r="I969" s="12" t="s">
        <v>48</v>
      </c>
      <c r="J969" s="3"/>
      <c r="K969" s="3" t="s">
        <v>49</v>
      </c>
      <c r="L969" s="11">
        <v>42705</v>
      </c>
      <c r="M969" s="3">
        <v>36</v>
      </c>
      <c r="N969" s="3"/>
      <c r="O969" s="10">
        <v>150000</v>
      </c>
      <c r="P969" s="8" t="s">
        <v>108</v>
      </c>
      <c r="Q969" s="9" t="s">
        <v>108</v>
      </c>
    </row>
    <row r="970" spans="1:17" ht="15" hidden="1" x14ac:dyDescent="0.25">
      <c r="A970" s="3" t="s">
        <v>1901</v>
      </c>
      <c r="B970" s="3" t="s">
        <v>7</v>
      </c>
      <c r="C970" s="3" t="s">
        <v>44</v>
      </c>
      <c r="D970" s="3" t="s">
        <v>82</v>
      </c>
      <c r="E970" s="5" t="s">
        <v>83</v>
      </c>
      <c r="F970" s="3"/>
      <c r="G970" s="5" t="s">
        <v>47</v>
      </c>
      <c r="H970" s="3"/>
      <c r="I970" s="12" t="s">
        <v>48</v>
      </c>
      <c r="J970" s="3"/>
      <c r="K970" s="3" t="s">
        <v>87</v>
      </c>
      <c r="L970" s="11">
        <v>42795</v>
      </c>
      <c r="M970" s="3">
        <v>60</v>
      </c>
      <c r="N970" s="3"/>
      <c r="O970" s="10">
        <v>45000</v>
      </c>
      <c r="P970" s="8" t="s">
        <v>75</v>
      </c>
      <c r="Q970" s="9" t="s">
        <v>75</v>
      </c>
    </row>
    <row r="971" spans="1:17" ht="15" hidden="1" x14ac:dyDescent="0.25">
      <c r="A971" s="3" t="s">
        <v>2879</v>
      </c>
      <c r="B971" s="3" t="s">
        <v>3</v>
      </c>
      <c r="C971" s="3" t="s">
        <v>52</v>
      </c>
      <c r="D971" s="3" t="s">
        <v>443</v>
      </c>
      <c r="E971" s="5" t="s">
        <v>444</v>
      </c>
      <c r="F971" s="3" t="s">
        <v>257</v>
      </c>
      <c r="G971" s="5" t="s">
        <v>258</v>
      </c>
      <c r="H971" s="3"/>
      <c r="I971" s="12" t="s">
        <v>48</v>
      </c>
      <c r="J971" s="3"/>
      <c r="K971" s="3" t="s">
        <v>87</v>
      </c>
      <c r="L971" s="11">
        <v>43040</v>
      </c>
      <c r="M971" s="3">
        <v>36</v>
      </c>
      <c r="N971" s="3"/>
      <c r="O971" s="10">
        <v>25300</v>
      </c>
      <c r="P971" s="8" t="s">
        <v>246</v>
      </c>
      <c r="Q971" s="9" t="s">
        <v>246</v>
      </c>
    </row>
    <row r="972" spans="1:17" ht="15" hidden="1" x14ac:dyDescent="0.25">
      <c r="A972" s="3" t="s">
        <v>2880</v>
      </c>
      <c r="B972" s="3" t="s">
        <v>4</v>
      </c>
      <c r="C972" s="3" t="s">
        <v>52</v>
      </c>
      <c r="D972" s="3" t="s">
        <v>53</v>
      </c>
      <c r="E972" s="5" t="s">
        <v>54</v>
      </c>
      <c r="F972" s="3" t="s">
        <v>578</v>
      </c>
      <c r="G972" s="5" t="s">
        <v>579</v>
      </c>
      <c r="H972" s="3"/>
      <c r="I972" s="12" t="s">
        <v>48</v>
      </c>
      <c r="J972" s="3"/>
      <c r="K972" s="3" t="s">
        <v>87</v>
      </c>
      <c r="L972" s="11">
        <v>43160</v>
      </c>
      <c r="M972" s="3">
        <v>36</v>
      </c>
      <c r="N972" s="3"/>
      <c r="O972" s="10">
        <v>25000</v>
      </c>
      <c r="P972" s="8" t="s">
        <v>246</v>
      </c>
      <c r="Q972" s="9" t="s">
        <v>246</v>
      </c>
    </row>
    <row r="973" spans="1:17" ht="15" hidden="1" x14ac:dyDescent="0.25">
      <c r="A973" s="3" t="s">
        <v>2881</v>
      </c>
      <c r="B973" s="3" t="s">
        <v>24</v>
      </c>
      <c r="C973" s="3" t="s">
        <v>52</v>
      </c>
      <c r="D973" s="3" t="s">
        <v>53</v>
      </c>
      <c r="E973" s="5" t="s">
        <v>54</v>
      </c>
      <c r="F973" s="3" t="s">
        <v>468</v>
      </c>
      <c r="G973" s="5" t="s">
        <v>469</v>
      </c>
      <c r="H973" s="3"/>
      <c r="I973" s="12" t="s">
        <v>48</v>
      </c>
      <c r="J973" s="3"/>
      <c r="K973" s="3" t="s">
        <v>49</v>
      </c>
      <c r="L973" s="11">
        <v>42583</v>
      </c>
      <c r="M973" s="3">
        <v>36</v>
      </c>
      <c r="N973" s="3"/>
      <c r="O973" s="10">
        <v>235000</v>
      </c>
      <c r="P973" s="8" t="s">
        <v>246</v>
      </c>
      <c r="Q973" s="9" t="s">
        <v>246</v>
      </c>
    </row>
    <row r="974" spans="1:17" ht="15" hidden="1" x14ac:dyDescent="0.25">
      <c r="A974" s="3" t="s">
        <v>2882</v>
      </c>
      <c r="B974" s="3" t="s">
        <v>24</v>
      </c>
      <c r="C974" s="3" t="s">
        <v>52</v>
      </c>
      <c r="D974" s="3" t="s">
        <v>53</v>
      </c>
      <c r="E974" s="5" t="s">
        <v>54</v>
      </c>
      <c r="F974" s="3" t="s">
        <v>468</v>
      </c>
      <c r="G974" s="5" t="s">
        <v>469</v>
      </c>
      <c r="H974" s="3"/>
      <c r="I974" s="12" t="s">
        <v>48</v>
      </c>
      <c r="J974" s="3"/>
      <c r="K974" s="3" t="s">
        <v>49</v>
      </c>
      <c r="L974" s="11">
        <v>42583</v>
      </c>
      <c r="M974" s="3">
        <v>36</v>
      </c>
      <c r="N974" s="3"/>
      <c r="O974" s="10">
        <v>236100</v>
      </c>
      <c r="P974" s="8" t="s">
        <v>246</v>
      </c>
      <c r="Q974" s="9" t="s">
        <v>103</v>
      </c>
    </row>
    <row r="975" spans="1:17" ht="15" hidden="1" x14ac:dyDescent="0.25">
      <c r="A975" s="3" t="s">
        <v>2883</v>
      </c>
      <c r="B975" s="3" t="s">
        <v>24</v>
      </c>
      <c r="C975" s="3" t="s">
        <v>52</v>
      </c>
      <c r="D975" s="3" t="s">
        <v>53</v>
      </c>
      <c r="E975" s="5" t="s">
        <v>54</v>
      </c>
      <c r="F975" s="3" t="s">
        <v>468</v>
      </c>
      <c r="G975" s="5" t="s">
        <v>469</v>
      </c>
      <c r="H975" s="3"/>
      <c r="I975" s="12" t="s">
        <v>48</v>
      </c>
      <c r="J975" s="3"/>
      <c r="K975" s="3" t="s">
        <v>49</v>
      </c>
      <c r="L975" s="11">
        <v>42583</v>
      </c>
      <c r="M975" s="3">
        <v>36</v>
      </c>
      <c r="N975" s="3"/>
      <c r="O975" s="10">
        <v>65000</v>
      </c>
      <c r="P975" s="8" t="s">
        <v>246</v>
      </c>
      <c r="Q975" s="9" t="s">
        <v>113</v>
      </c>
    </row>
    <row r="976" spans="1:17" ht="15" hidden="1" x14ac:dyDescent="0.25">
      <c r="A976" s="3" t="s">
        <v>2884</v>
      </c>
      <c r="B976" s="3" t="s">
        <v>24</v>
      </c>
      <c r="C976" s="3" t="s">
        <v>52</v>
      </c>
      <c r="D976" s="3" t="s">
        <v>53</v>
      </c>
      <c r="E976" s="5" t="s">
        <v>54</v>
      </c>
      <c r="F976" s="3" t="s">
        <v>468</v>
      </c>
      <c r="G976" s="5" t="s">
        <v>469</v>
      </c>
      <c r="H976" s="3"/>
      <c r="I976" s="12" t="s">
        <v>48</v>
      </c>
      <c r="J976" s="3"/>
      <c r="K976" s="3" t="s">
        <v>49</v>
      </c>
      <c r="L976" s="11">
        <v>42583</v>
      </c>
      <c r="M976" s="3">
        <v>36</v>
      </c>
      <c r="N976" s="3"/>
      <c r="O976" s="10">
        <v>50000</v>
      </c>
      <c r="P976" s="8" t="s">
        <v>246</v>
      </c>
      <c r="Q976" s="9" t="s">
        <v>81</v>
      </c>
    </row>
    <row r="977" spans="1:17" ht="15" hidden="1" x14ac:dyDescent="0.25">
      <c r="A977" s="3" t="s">
        <v>2885</v>
      </c>
      <c r="B977" s="3" t="s">
        <v>7</v>
      </c>
      <c r="C977" s="3" t="s">
        <v>52</v>
      </c>
      <c r="D977" s="3" t="s">
        <v>53</v>
      </c>
      <c r="E977" s="5" t="s">
        <v>54</v>
      </c>
      <c r="F977" s="3" t="s">
        <v>532</v>
      </c>
      <c r="G977" s="5" t="s">
        <v>533</v>
      </c>
      <c r="H977" s="3"/>
      <c r="I977" s="12" t="s">
        <v>48</v>
      </c>
      <c r="J977" s="3"/>
      <c r="K977" s="3" t="s">
        <v>49</v>
      </c>
      <c r="L977" s="11">
        <v>42795</v>
      </c>
      <c r="M977" s="3">
        <v>48</v>
      </c>
      <c r="N977" s="3"/>
      <c r="O977" s="10">
        <v>60000</v>
      </c>
      <c r="P977" s="8" t="s">
        <v>246</v>
      </c>
      <c r="Q977" s="7" t="s">
        <v>246</v>
      </c>
    </row>
    <row r="978" spans="1:17" ht="15" hidden="1" x14ac:dyDescent="0.25">
      <c r="A978" s="3" t="s">
        <v>2886</v>
      </c>
      <c r="B978" s="3" t="s">
        <v>584</v>
      </c>
      <c r="C978" s="3" t="s">
        <v>52</v>
      </c>
      <c r="D978" s="3" t="s">
        <v>443</v>
      </c>
      <c r="E978" s="5" t="s">
        <v>444</v>
      </c>
      <c r="F978" s="3" t="s">
        <v>257</v>
      </c>
      <c r="G978" s="5" t="s">
        <v>258</v>
      </c>
      <c r="H978" s="3"/>
      <c r="I978" s="12" t="s">
        <v>48</v>
      </c>
      <c r="J978" s="3"/>
      <c r="K978" s="3" t="s">
        <v>49</v>
      </c>
      <c r="L978" s="11" t="s">
        <v>50</v>
      </c>
      <c r="M978" s="3">
        <v>72</v>
      </c>
      <c r="N978" s="3"/>
      <c r="O978" s="10">
        <v>1943400</v>
      </c>
      <c r="P978" s="8" t="s">
        <v>84</v>
      </c>
      <c r="Q978" s="9" t="s">
        <v>64</v>
      </c>
    </row>
    <row r="979" spans="1:17" ht="15" hidden="1" x14ac:dyDescent="0.25">
      <c r="A979" s="3" t="s">
        <v>2887</v>
      </c>
      <c r="B979" s="3" t="s">
        <v>584</v>
      </c>
      <c r="C979" s="3" t="s">
        <v>52</v>
      </c>
      <c r="D979" s="3" t="s">
        <v>443</v>
      </c>
      <c r="E979" s="5" t="s">
        <v>444</v>
      </c>
      <c r="F979" s="3" t="s">
        <v>257</v>
      </c>
      <c r="G979" s="5" t="s">
        <v>258</v>
      </c>
      <c r="H979" s="3"/>
      <c r="I979" s="12" t="s">
        <v>48</v>
      </c>
      <c r="J979" s="3"/>
      <c r="K979" s="3" t="s">
        <v>49</v>
      </c>
      <c r="L979" s="11" t="s">
        <v>50</v>
      </c>
      <c r="M979" s="3">
        <v>72</v>
      </c>
      <c r="N979" s="3"/>
      <c r="O979" s="10">
        <v>610000</v>
      </c>
      <c r="P979" s="8" t="s">
        <v>84</v>
      </c>
      <c r="Q979" s="9" t="s">
        <v>246</v>
      </c>
    </row>
    <row r="980" spans="1:17" ht="15" hidden="1" x14ac:dyDescent="0.25">
      <c r="A980" s="3" t="s">
        <v>2888</v>
      </c>
      <c r="B980" s="3" t="s">
        <v>584</v>
      </c>
      <c r="C980" s="3" t="s">
        <v>52</v>
      </c>
      <c r="D980" s="3" t="s">
        <v>443</v>
      </c>
      <c r="E980" s="5" t="s">
        <v>444</v>
      </c>
      <c r="F980" s="3" t="s">
        <v>257</v>
      </c>
      <c r="G980" s="5" t="s">
        <v>258</v>
      </c>
      <c r="H980" s="3"/>
      <c r="I980" s="12" t="s">
        <v>48</v>
      </c>
      <c r="J980" s="3"/>
      <c r="K980" s="3" t="s">
        <v>49</v>
      </c>
      <c r="L980" s="11" t="s">
        <v>50</v>
      </c>
      <c r="M980" s="3">
        <v>72</v>
      </c>
      <c r="N980" s="3"/>
      <c r="O980" s="10">
        <v>1779000</v>
      </c>
      <c r="P980" s="8" t="s">
        <v>84</v>
      </c>
      <c r="Q980" s="9" t="s">
        <v>103</v>
      </c>
    </row>
    <row r="981" spans="1:17" ht="15" hidden="1" x14ac:dyDescent="0.25">
      <c r="A981" s="3" t="s">
        <v>2889</v>
      </c>
      <c r="B981" s="3" t="s">
        <v>584</v>
      </c>
      <c r="C981" s="3" t="s">
        <v>52</v>
      </c>
      <c r="D981" s="3" t="s">
        <v>443</v>
      </c>
      <c r="E981" s="5" t="s">
        <v>444</v>
      </c>
      <c r="F981" s="3" t="s">
        <v>257</v>
      </c>
      <c r="G981" s="5" t="s">
        <v>258</v>
      </c>
      <c r="H981" s="3"/>
      <c r="I981" s="12" t="s">
        <v>48</v>
      </c>
      <c r="J981" s="3"/>
      <c r="K981" s="3" t="s">
        <v>49</v>
      </c>
      <c r="L981" s="11" t="s">
        <v>50</v>
      </c>
      <c r="M981" s="3">
        <v>72</v>
      </c>
      <c r="N981" s="3"/>
      <c r="O981" s="10">
        <v>516000</v>
      </c>
      <c r="P981" s="8" t="s">
        <v>84</v>
      </c>
      <c r="Q981" s="9" t="s">
        <v>113</v>
      </c>
    </row>
    <row r="982" spans="1:17" ht="15" hidden="1" x14ac:dyDescent="0.25">
      <c r="A982" s="3" t="s">
        <v>1902</v>
      </c>
      <c r="B982" s="3" t="s">
        <v>584</v>
      </c>
      <c r="C982" s="3" t="s">
        <v>52</v>
      </c>
      <c r="D982" s="3" t="s">
        <v>443</v>
      </c>
      <c r="E982" s="5" t="s">
        <v>444</v>
      </c>
      <c r="F982" s="3" t="s">
        <v>257</v>
      </c>
      <c r="G982" s="5" t="s">
        <v>258</v>
      </c>
      <c r="H982" s="3"/>
      <c r="I982" s="12" t="s">
        <v>48</v>
      </c>
      <c r="J982" s="3"/>
      <c r="K982" s="3" t="s">
        <v>49</v>
      </c>
      <c r="L982" s="11" t="s">
        <v>50</v>
      </c>
      <c r="M982" s="3">
        <v>72</v>
      </c>
      <c r="N982" s="3"/>
      <c r="O982" s="10">
        <v>160000</v>
      </c>
      <c r="P982" s="8" t="s">
        <v>84</v>
      </c>
      <c r="Q982" s="9" t="s">
        <v>187</v>
      </c>
    </row>
    <row r="983" spans="1:17" ht="15" hidden="1" x14ac:dyDescent="0.25">
      <c r="A983" s="3" t="s">
        <v>1903</v>
      </c>
      <c r="B983" s="3" t="s">
        <v>584</v>
      </c>
      <c r="C983" s="3" t="s">
        <v>52</v>
      </c>
      <c r="D983" s="3" t="s">
        <v>443</v>
      </c>
      <c r="E983" s="5" t="s">
        <v>444</v>
      </c>
      <c r="F983" s="3" t="s">
        <v>257</v>
      </c>
      <c r="G983" s="5" t="s">
        <v>258</v>
      </c>
      <c r="H983" s="3"/>
      <c r="I983" s="12" t="s">
        <v>48</v>
      </c>
      <c r="J983" s="3"/>
      <c r="K983" s="3" t="s">
        <v>49</v>
      </c>
      <c r="L983" s="11" t="s">
        <v>50</v>
      </c>
      <c r="M983" s="3">
        <v>72</v>
      </c>
      <c r="N983" s="3"/>
      <c r="O983" s="10">
        <v>1553000</v>
      </c>
      <c r="P983" s="8" t="s">
        <v>84</v>
      </c>
      <c r="Q983" s="9" t="s">
        <v>84</v>
      </c>
    </row>
    <row r="984" spans="1:17" ht="15" hidden="1" x14ac:dyDescent="0.25">
      <c r="A984" s="3" t="s">
        <v>2890</v>
      </c>
      <c r="B984" s="3" t="s">
        <v>9</v>
      </c>
      <c r="C984" s="3" t="s">
        <v>52</v>
      </c>
      <c r="D984" s="3" t="s">
        <v>443</v>
      </c>
      <c r="E984" s="5" t="s">
        <v>444</v>
      </c>
      <c r="F984" s="3" t="s">
        <v>257</v>
      </c>
      <c r="G984" s="5" t="s">
        <v>258</v>
      </c>
      <c r="H984" s="3"/>
      <c r="I984" s="12" t="s">
        <v>48</v>
      </c>
      <c r="J984" s="3"/>
      <c r="K984" s="3" t="s">
        <v>87</v>
      </c>
      <c r="L984" s="11">
        <v>43405</v>
      </c>
      <c r="M984" s="3">
        <v>60</v>
      </c>
      <c r="N984" s="3"/>
      <c r="O984" s="10">
        <v>16000</v>
      </c>
      <c r="P984" s="8" t="s">
        <v>246</v>
      </c>
      <c r="Q984" s="9" t="s">
        <v>246</v>
      </c>
    </row>
    <row r="985" spans="1:17" ht="15" hidden="1" x14ac:dyDescent="0.25">
      <c r="A985" s="3" t="s">
        <v>2891</v>
      </c>
      <c r="B985" s="3" t="s">
        <v>2</v>
      </c>
      <c r="C985" s="3" t="s">
        <v>52</v>
      </c>
      <c r="D985" s="3" t="s">
        <v>443</v>
      </c>
      <c r="E985" s="5" t="s">
        <v>444</v>
      </c>
      <c r="F985" s="3" t="s">
        <v>257</v>
      </c>
      <c r="G985" s="5" t="s">
        <v>258</v>
      </c>
      <c r="H985" s="3"/>
      <c r="I985" s="12" t="s">
        <v>48</v>
      </c>
      <c r="J985" s="3"/>
      <c r="K985" s="3" t="s">
        <v>87</v>
      </c>
      <c r="L985" s="11">
        <v>42767</v>
      </c>
      <c r="M985" s="3">
        <v>60</v>
      </c>
      <c r="N985" s="3"/>
      <c r="O985" s="10">
        <v>82000</v>
      </c>
      <c r="P985" s="8" t="s">
        <v>246</v>
      </c>
      <c r="Q985" s="9" t="s">
        <v>246</v>
      </c>
    </row>
    <row r="986" spans="1:17" ht="15" hidden="1" x14ac:dyDescent="0.25">
      <c r="A986" s="3" t="s">
        <v>2892</v>
      </c>
      <c r="B986" s="3" t="s">
        <v>8</v>
      </c>
      <c r="C986" s="3" t="s">
        <v>52</v>
      </c>
      <c r="D986" s="3" t="s">
        <v>443</v>
      </c>
      <c r="E986" s="5" t="s">
        <v>444</v>
      </c>
      <c r="F986" s="3" t="s">
        <v>257</v>
      </c>
      <c r="G986" s="5" t="s">
        <v>258</v>
      </c>
      <c r="H986" s="3"/>
      <c r="I986" s="12" t="s">
        <v>48</v>
      </c>
      <c r="J986" s="3"/>
      <c r="K986" s="3" t="s">
        <v>87</v>
      </c>
      <c r="L986" s="11">
        <v>43070</v>
      </c>
      <c r="M986" s="3">
        <v>60</v>
      </c>
      <c r="N986" s="3"/>
      <c r="O986" s="10">
        <v>12500</v>
      </c>
      <c r="P986" s="8" t="s">
        <v>246</v>
      </c>
      <c r="Q986" s="9" t="s">
        <v>246</v>
      </c>
    </row>
    <row r="987" spans="1:17" ht="15" hidden="1" x14ac:dyDescent="0.25">
      <c r="A987" s="3" t="s">
        <v>2893</v>
      </c>
      <c r="B987" s="3" t="s">
        <v>939</v>
      </c>
      <c r="C987" s="3" t="s">
        <v>52</v>
      </c>
      <c r="D987" s="3" t="s">
        <v>443</v>
      </c>
      <c r="E987" s="5" t="s">
        <v>444</v>
      </c>
      <c r="F987" s="3" t="s">
        <v>257</v>
      </c>
      <c r="G987" s="5" t="s">
        <v>258</v>
      </c>
      <c r="H987" s="3"/>
      <c r="I987" s="12" t="s">
        <v>48</v>
      </c>
      <c r="J987" s="3"/>
      <c r="K987" s="3" t="s">
        <v>49</v>
      </c>
      <c r="L987" s="11" t="s">
        <v>50</v>
      </c>
      <c r="M987" s="3">
        <v>60</v>
      </c>
      <c r="N987" s="3"/>
      <c r="O987" s="10">
        <v>28000</v>
      </c>
      <c r="P987" s="8" t="s">
        <v>84</v>
      </c>
      <c r="Q987" s="9" t="s">
        <v>64</v>
      </c>
    </row>
    <row r="988" spans="1:17" ht="15" hidden="1" x14ac:dyDescent="0.25">
      <c r="A988" s="3" t="s">
        <v>2894</v>
      </c>
      <c r="B988" s="3" t="s">
        <v>939</v>
      </c>
      <c r="C988" s="3" t="s">
        <v>52</v>
      </c>
      <c r="D988" s="3" t="s">
        <v>443</v>
      </c>
      <c r="E988" s="5" t="s">
        <v>444</v>
      </c>
      <c r="F988" s="3" t="s">
        <v>257</v>
      </c>
      <c r="G988" s="5" t="s">
        <v>258</v>
      </c>
      <c r="H988" s="3"/>
      <c r="I988" s="12" t="s">
        <v>48</v>
      </c>
      <c r="J988" s="3"/>
      <c r="K988" s="3" t="s">
        <v>49</v>
      </c>
      <c r="L988" s="11" t="s">
        <v>50</v>
      </c>
      <c r="M988" s="3">
        <v>60</v>
      </c>
      <c r="N988" s="3"/>
      <c r="O988" s="10">
        <v>20000</v>
      </c>
      <c r="P988" s="8" t="s">
        <v>84</v>
      </c>
      <c r="Q988" s="9" t="s">
        <v>246</v>
      </c>
    </row>
    <row r="989" spans="1:17" ht="15" hidden="1" x14ac:dyDescent="0.25">
      <c r="A989" s="3" t="s">
        <v>2895</v>
      </c>
      <c r="B989" s="3" t="s">
        <v>939</v>
      </c>
      <c r="C989" s="3" t="s">
        <v>52</v>
      </c>
      <c r="D989" s="3" t="s">
        <v>443</v>
      </c>
      <c r="E989" s="5" t="s">
        <v>444</v>
      </c>
      <c r="F989" s="3" t="s">
        <v>257</v>
      </c>
      <c r="G989" s="5" t="s">
        <v>258</v>
      </c>
      <c r="H989" s="3"/>
      <c r="I989" s="12" t="s">
        <v>48</v>
      </c>
      <c r="J989" s="3"/>
      <c r="K989" s="3" t="s">
        <v>49</v>
      </c>
      <c r="L989" s="11" t="s">
        <v>50</v>
      </c>
      <c r="M989" s="3">
        <v>60</v>
      </c>
      <c r="N989" s="3"/>
      <c r="O989" s="10">
        <v>35000</v>
      </c>
      <c r="P989" s="8" t="s">
        <v>84</v>
      </c>
      <c r="Q989" s="9" t="s">
        <v>103</v>
      </c>
    </row>
    <row r="990" spans="1:17" ht="15" hidden="1" x14ac:dyDescent="0.25">
      <c r="A990" s="3" t="s">
        <v>2896</v>
      </c>
      <c r="B990" s="3" t="s">
        <v>939</v>
      </c>
      <c r="C990" s="3" t="s">
        <v>52</v>
      </c>
      <c r="D990" s="3" t="s">
        <v>443</v>
      </c>
      <c r="E990" s="5" t="s">
        <v>444</v>
      </c>
      <c r="F990" s="3" t="s">
        <v>257</v>
      </c>
      <c r="G990" s="5" t="s">
        <v>258</v>
      </c>
      <c r="H990" s="3"/>
      <c r="I990" s="12" t="s">
        <v>48</v>
      </c>
      <c r="J990" s="3"/>
      <c r="K990" s="3" t="s">
        <v>49</v>
      </c>
      <c r="L990" s="11" t="s">
        <v>50</v>
      </c>
      <c r="M990" s="3">
        <v>60</v>
      </c>
      <c r="N990" s="3"/>
      <c r="O990" s="10">
        <v>25000</v>
      </c>
      <c r="P990" s="8" t="s">
        <v>84</v>
      </c>
      <c r="Q990" s="9" t="s">
        <v>113</v>
      </c>
    </row>
    <row r="991" spans="1:17" ht="15" hidden="1" x14ac:dyDescent="0.25">
      <c r="A991" s="3" t="s">
        <v>2897</v>
      </c>
      <c r="B991" s="3" t="s">
        <v>939</v>
      </c>
      <c r="C991" s="3" t="s">
        <v>52</v>
      </c>
      <c r="D991" s="3" t="s">
        <v>443</v>
      </c>
      <c r="E991" s="5" t="s">
        <v>444</v>
      </c>
      <c r="F991" s="3" t="s">
        <v>257</v>
      </c>
      <c r="G991" s="5" t="s">
        <v>258</v>
      </c>
      <c r="H991" s="3"/>
      <c r="I991" s="12" t="s">
        <v>48</v>
      </c>
      <c r="J991" s="3"/>
      <c r="K991" s="3" t="s">
        <v>49</v>
      </c>
      <c r="L991" s="11" t="s">
        <v>50</v>
      </c>
      <c r="M991" s="3">
        <v>60</v>
      </c>
      <c r="N991" s="3"/>
      <c r="O991" s="10">
        <v>20000</v>
      </c>
      <c r="P991" s="8" t="s">
        <v>84</v>
      </c>
      <c r="Q991" s="9" t="s">
        <v>81</v>
      </c>
    </row>
    <row r="992" spans="1:17" ht="15" hidden="1" x14ac:dyDescent="0.25">
      <c r="A992" s="3" t="s">
        <v>1904</v>
      </c>
      <c r="B992" s="3" t="s">
        <v>939</v>
      </c>
      <c r="C992" s="3" t="s">
        <v>52</v>
      </c>
      <c r="D992" s="3" t="s">
        <v>443</v>
      </c>
      <c r="E992" s="5" t="s">
        <v>444</v>
      </c>
      <c r="F992" s="3" t="s">
        <v>257</v>
      </c>
      <c r="G992" s="5" t="s">
        <v>258</v>
      </c>
      <c r="H992" s="3"/>
      <c r="I992" s="12" t="s">
        <v>48</v>
      </c>
      <c r="J992" s="3"/>
      <c r="K992" s="3" t="s">
        <v>49</v>
      </c>
      <c r="L992" s="11" t="s">
        <v>50</v>
      </c>
      <c r="M992" s="3">
        <v>60</v>
      </c>
      <c r="N992" s="3"/>
      <c r="O992" s="10">
        <v>19000</v>
      </c>
      <c r="P992" s="8" t="s">
        <v>84</v>
      </c>
      <c r="Q992" s="9" t="s">
        <v>187</v>
      </c>
    </row>
    <row r="993" spans="1:17" ht="15" hidden="1" x14ac:dyDescent="0.25">
      <c r="A993" s="3" t="s">
        <v>1905</v>
      </c>
      <c r="B993" s="3" t="s">
        <v>939</v>
      </c>
      <c r="C993" s="3" t="s">
        <v>52</v>
      </c>
      <c r="D993" s="3" t="s">
        <v>443</v>
      </c>
      <c r="E993" s="5" t="s">
        <v>444</v>
      </c>
      <c r="F993" s="3" t="s">
        <v>257</v>
      </c>
      <c r="G993" s="5" t="s">
        <v>258</v>
      </c>
      <c r="H993" s="3"/>
      <c r="I993" s="12" t="s">
        <v>48</v>
      </c>
      <c r="J993" s="3"/>
      <c r="K993" s="3" t="s">
        <v>49</v>
      </c>
      <c r="L993" s="11" t="s">
        <v>50</v>
      </c>
      <c r="M993" s="3">
        <v>60</v>
      </c>
      <c r="N993" s="3"/>
      <c r="O993" s="10">
        <v>23200</v>
      </c>
      <c r="P993" s="8" t="s">
        <v>84</v>
      </c>
      <c r="Q993" s="9" t="s">
        <v>84</v>
      </c>
    </row>
    <row r="994" spans="1:17" ht="15" hidden="1" x14ac:dyDescent="0.25">
      <c r="A994" s="3" t="s">
        <v>2898</v>
      </c>
      <c r="B994" s="3" t="s">
        <v>8</v>
      </c>
      <c r="C994" s="3" t="s">
        <v>52</v>
      </c>
      <c r="D994" s="3" t="s">
        <v>443</v>
      </c>
      <c r="E994" s="5" t="s">
        <v>444</v>
      </c>
      <c r="F994" s="3" t="s">
        <v>257</v>
      </c>
      <c r="G994" s="5" t="s">
        <v>258</v>
      </c>
      <c r="H994" s="3"/>
      <c r="I994" s="12" t="s">
        <v>48</v>
      </c>
      <c r="J994" s="3"/>
      <c r="K994" s="3" t="s">
        <v>87</v>
      </c>
      <c r="L994" s="11">
        <v>42583</v>
      </c>
      <c r="M994" s="3">
        <v>60</v>
      </c>
      <c r="N994" s="3"/>
      <c r="O994" s="10">
        <v>135400</v>
      </c>
      <c r="P994" s="8" t="s">
        <v>246</v>
      </c>
      <c r="Q994" s="9" t="s">
        <v>246</v>
      </c>
    </row>
    <row r="995" spans="1:17" ht="15" hidden="1" x14ac:dyDescent="0.25">
      <c r="A995" s="3" t="s">
        <v>2899</v>
      </c>
      <c r="B995" s="3" t="s">
        <v>19</v>
      </c>
      <c r="C995" s="3" t="s">
        <v>52</v>
      </c>
      <c r="D995" s="3" t="s">
        <v>443</v>
      </c>
      <c r="E995" s="5" t="s">
        <v>444</v>
      </c>
      <c r="F995" s="3" t="s">
        <v>257</v>
      </c>
      <c r="G995" s="5" t="s">
        <v>258</v>
      </c>
      <c r="H995" s="3"/>
      <c r="I995" s="12" t="s">
        <v>57</v>
      </c>
      <c r="J995" s="3"/>
      <c r="K995" s="3" t="s">
        <v>58</v>
      </c>
      <c r="L995" s="11">
        <v>42705</v>
      </c>
      <c r="M995" s="3">
        <v>60</v>
      </c>
      <c r="N995" s="3"/>
      <c r="O995" s="10">
        <v>168400</v>
      </c>
      <c r="P995" s="8" t="s">
        <v>246</v>
      </c>
      <c r="Q995" s="9" t="s">
        <v>246</v>
      </c>
    </row>
    <row r="996" spans="1:17" hidden="1" x14ac:dyDescent="0.3">
      <c r="A996" s="3" t="s">
        <v>2900</v>
      </c>
      <c r="B996" s="3" t="s">
        <v>19</v>
      </c>
      <c r="C996" s="3" t="s">
        <v>52</v>
      </c>
      <c r="D996" s="3" t="s">
        <v>443</v>
      </c>
      <c r="E996" s="5" t="s">
        <v>444</v>
      </c>
      <c r="F996" s="3" t="s">
        <v>257</v>
      </c>
      <c r="G996" s="5" t="s">
        <v>258</v>
      </c>
      <c r="H996" s="3"/>
      <c r="I996" s="12" t="s">
        <v>57</v>
      </c>
      <c r="J996" s="3"/>
      <c r="K996" s="3" t="s">
        <v>58</v>
      </c>
      <c r="L996" s="11">
        <v>42705</v>
      </c>
      <c r="M996" s="3">
        <v>60</v>
      </c>
      <c r="N996" s="3"/>
      <c r="O996" s="10">
        <v>234345</v>
      </c>
      <c r="P996" s="8" t="s">
        <v>246</v>
      </c>
      <c r="Q996" s="9" t="s">
        <v>59</v>
      </c>
    </row>
    <row r="997" spans="1:17" ht="15" hidden="1" x14ac:dyDescent="0.25">
      <c r="A997" s="3" t="s">
        <v>2901</v>
      </c>
      <c r="B997" s="3" t="s">
        <v>19</v>
      </c>
      <c r="C997" s="3" t="s">
        <v>52</v>
      </c>
      <c r="D997" s="3" t="s">
        <v>443</v>
      </c>
      <c r="E997" s="5" t="s">
        <v>444</v>
      </c>
      <c r="F997" s="3" t="s">
        <v>257</v>
      </c>
      <c r="G997" s="5" t="s">
        <v>258</v>
      </c>
      <c r="H997" s="3"/>
      <c r="I997" s="12" t="s">
        <v>57</v>
      </c>
      <c r="J997" s="3"/>
      <c r="K997" s="3" t="s">
        <v>58</v>
      </c>
      <c r="L997" s="11">
        <v>42705</v>
      </c>
      <c r="M997" s="3">
        <v>60</v>
      </c>
      <c r="N997" s="3"/>
      <c r="O997" s="10">
        <v>30000</v>
      </c>
      <c r="P997" s="8" t="s">
        <v>246</v>
      </c>
      <c r="Q997" s="9" t="s">
        <v>108</v>
      </c>
    </row>
    <row r="998" spans="1:17" ht="15" hidden="1" x14ac:dyDescent="0.25">
      <c r="A998" s="3" t="s">
        <v>2902</v>
      </c>
      <c r="B998" s="3" t="s">
        <v>13</v>
      </c>
      <c r="C998" s="3" t="s">
        <v>52</v>
      </c>
      <c r="D998" s="3" t="s">
        <v>443</v>
      </c>
      <c r="E998" s="5" t="s">
        <v>444</v>
      </c>
      <c r="F998" s="3" t="s">
        <v>257</v>
      </c>
      <c r="G998" s="5" t="s">
        <v>258</v>
      </c>
      <c r="H998" s="3"/>
      <c r="I998" s="12" t="s">
        <v>48</v>
      </c>
      <c r="J998" s="3"/>
      <c r="K998" s="3" t="s">
        <v>87</v>
      </c>
      <c r="L998" s="11">
        <v>43221</v>
      </c>
      <c r="M998" s="3">
        <v>60</v>
      </c>
      <c r="N998" s="3"/>
      <c r="O998" s="10">
        <v>56410</v>
      </c>
      <c r="P998" s="8" t="s">
        <v>246</v>
      </c>
      <c r="Q998" s="9" t="s">
        <v>246</v>
      </c>
    </row>
    <row r="999" spans="1:17" hidden="1" x14ac:dyDescent="0.3">
      <c r="A999" s="3" t="s">
        <v>2903</v>
      </c>
      <c r="B999" s="3" t="s">
        <v>13</v>
      </c>
      <c r="C999" s="3" t="s">
        <v>52</v>
      </c>
      <c r="D999" s="3" t="s">
        <v>443</v>
      </c>
      <c r="E999" s="5" t="s">
        <v>444</v>
      </c>
      <c r="F999" s="3" t="s">
        <v>257</v>
      </c>
      <c r="G999" s="5" t="s">
        <v>258</v>
      </c>
      <c r="H999" s="3"/>
      <c r="I999" s="12" t="s">
        <v>48</v>
      </c>
      <c r="J999" s="3"/>
      <c r="K999" s="3" t="s">
        <v>87</v>
      </c>
      <c r="L999" s="11">
        <v>43221</v>
      </c>
      <c r="M999" s="3">
        <v>60</v>
      </c>
      <c r="N999" s="3"/>
      <c r="O999" s="10">
        <v>127000</v>
      </c>
      <c r="P999" s="8" t="s">
        <v>246</v>
      </c>
      <c r="Q999" s="9" t="s">
        <v>59</v>
      </c>
    </row>
    <row r="1000" spans="1:17" ht="15" hidden="1" x14ac:dyDescent="0.25">
      <c r="A1000" s="3" t="s">
        <v>1906</v>
      </c>
      <c r="B1000" s="3" t="s">
        <v>13</v>
      </c>
      <c r="C1000" s="3" t="s">
        <v>52</v>
      </c>
      <c r="D1000" s="3" t="s">
        <v>443</v>
      </c>
      <c r="E1000" s="5" t="s">
        <v>444</v>
      </c>
      <c r="F1000" s="3" t="s">
        <v>257</v>
      </c>
      <c r="G1000" s="5" t="s">
        <v>258</v>
      </c>
      <c r="H1000" s="3"/>
      <c r="I1000" s="12" t="s">
        <v>48</v>
      </c>
      <c r="J1000" s="3"/>
      <c r="K1000" s="3" t="s">
        <v>87</v>
      </c>
      <c r="L1000" s="11">
        <v>43221</v>
      </c>
      <c r="M1000" s="3">
        <v>60</v>
      </c>
      <c r="N1000" s="3"/>
      <c r="O1000" s="10">
        <v>150000</v>
      </c>
      <c r="P1000" s="8" t="s">
        <v>246</v>
      </c>
      <c r="Q1000" s="9" t="s">
        <v>84</v>
      </c>
    </row>
    <row r="1001" spans="1:17" ht="15" hidden="1" x14ac:dyDescent="0.25">
      <c r="A1001" s="3" t="s">
        <v>2904</v>
      </c>
      <c r="B1001" s="3" t="s">
        <v>8</v>
      </c>
      <c r="C1001" s="3" t="s">
        <v>52</v>
      </c>
      <c r="D1001" s="3" t="s">
        <v>443</v>
      </c>
      <c r="E1001" s="5" t="s">
        <v>444</v>
      </c>
      <c r="F1001" s="3" t="s">
        <v>257</v>
      </c>
      <c r="G1001" s="5" t="s">
        <v>258</v>
      </c>
      <c r="H1001" s="3"/>
      <c r="I1001" s="12" t="s">
        <v>48</v>
      </c>
      <c r="J1001" s="3"/>
      <c r="K1001" s="3" t="s">
        <v>87</v>
      </c>
      <c r="L1001" s="11">
        <v>42705</v>
      </c>
      <c r="M1001" s="3">
        <v>36</v>
      </c>
      <c r="N1001" s="3"/>
      <c r="O1001" s="10">
        <v>37500</v>
      </c>
      <c r="P1001" s="8" t="s">
        <v>246</v>
      </c>
      <c r="Q1001" s="9" t="s">
        <v>246</v>
      </c>
    </row>
    <row r="1002" spans="1:17" ht="15" hidden="1" x14ac:dyDescent="0.25">
      <c r="A1002" s="3" t="s">
        <v>2905</v>
      </c>
      <c r="B1002" s="3" t="s">
        <v>8</v>
      </c>
      <c r="C1002" s="3" t="s">
        <v>52</v>
      </c>
      <c r="D1002" s="3" t="s">
        <v>443</v>
      </c>
      <c r="E1002" s="5" t="s">
        <v>444</v>
      </c>
      <c r="F1002" s="3" t="s">
        <v>257</v>
      </c>
      <c r="G1002" s="5" t="s">
        <v>258</v>
      </c>
      <c r="H1002" s="3"/>
      <c r="I1002" s="12" t="s">
        <v>48</v>
      </c>
      <c r="J1002" s="3"/>
      <c r="K1002" s="3" t="s">
        <v>87</v>
      </c>
      <c r="L1002" s="11">
        <v>43009</v>
      </c>
      <c r="M1002" s="3">
        <v>60</v>
      </c>
      <c r="N1002" s="3"/>
      <c r="O1002" s="10">
        <v>16500</v>
      </c>
      <c r="P1002" s="8" t="s">
        <v>246</v>
      </c>
      <c r="Q1002" s="7" t="s">
        <v>246</v>
      </c>
    </row>
    <row r="1003" spans="1:17" ht="15" hidden="1" x14ac:dyDescent="0.25">
      <c r="A1003" s="3" t="s">
        <v>2906</v>
      </c>
      <c r="B1003" s="3" t="s">
        <v>210</v>
      </c>
      <c r="C1003" s="3" t="s">
        <v>52</v>
      </c>
      <c r="D1003" s="3" t="s">
        <v>443</v>
      </c>
      <c r="E1003" s="5" t="s">
        <v>444</v>
      </c>
      <c r="F1003" s="3" t="s">
        <v>257</v>
      </c>
      <c r="G1003" s="5" t="s">
        <v>258</v>
      </c>
      <c r="H1003" s="3"/>
      <c r="I1003" s="12" t="s">
        <v>48</v>
      </c>
      <c r="J1003" s="3"/>
      <c r="K1003" s="3" t="s">
        <v>49</v>
      </c>
      <c r="L1003" s="11">
        <v>43132</v>
      </c>
      <c r="M1003" s="3">
        <v>60</v>
      </c>
      <c r="N1003" s="3"/>
      <c r="O1003" s="10">
        <v>10000</v>
      </c>
      <c r="P1003" s="8" t="s">
        <v>113</v>
      </c>
      <c r="Q1003" s="9" t="s">
        <v>51</v>
      </c>
    </row>
    <row r="1004" spans="1:17" ht="15" hidden="1" x14ac:dyDescent="0.25">
      <c r="A1004" s="3" t="s">
        <v>2907</v>
      </c>
      <c r="B1004" s="3" t="s">
        <v>210</v>
      </c>
      <c r="C1004" s="3" t="s">
        <v>52</v>
      </c>
      <c r="D1004" s="3" t="s">
        <v>443</v>
      </c>
      <c r="E1004" s="5" t="s">
        <v>444</v>
      </c>
      <c r="F1004" s="3" t="s">
        <v>257</v>
      </c>
      <c r="G1004" s="5" t="s">
        <v>258</v>
      </c>
      <c r="H1004" s="3"/>
      <c r="I1004" s="12" t="s">
        <v>48</v>
      </c>
      <c r="J1004" s="3"/>
      <c r="K1004" s="3" t="s">
        <v>49</v>
      </c>
      <c r="L1004" s="11">
        <v>43132</v>
      </c>
      <c r="M1004" s="3">
        <v>60</v>
      </c>
      <c r="N1004" s="3"/>
      <c r="O1004" s="10">
        <v>49000</v>
      </c>
      <c r="P1004" s="8" t="s">
        <v>113</v>
      </c>
      <c r="Q1004" s="9" t="s">
        <v>64</v>
      </c>
    </row>
    <row r="1005" spans="1:17" ht="15" hidden="1" x14ac:dyDescent="0.25">
      <c r="A1005" s="3" t="s">
        <v>2908</v>
      </c>
      <c r="B1005" s="3" t="s">
        <v>210</v>
      </c>
      <c r="C1005" s="3" t="s">
        <v>52</v>
      </c>
      <c r="D1005" s="3" t="s">
        <v>443</v>
      </c>
      <c r="E1005" s="5" t="s">
        <v>444</v>
      </c>
      <c r="F1005" s="3" t="s">
        <v>257</v>
      </c>
      <c r="G1005" s="5" t="s">
        <v>258</v>
      </c>
      <c r="H1005" s="3"/>
      <c r="I1005" s="12" t="s">
        <v>48</v>
      </c>
      <c r="J1005" s="3"/>
      <c r="K1005" s="3" t="s">
        <v>49</v>
      </c>
      <c r="L1005" s="11">
        <v>43132</v>
      </c>
      <c r="M1005" s="3">
        <v>60</v>
      </c>
      <c r="N1005" s="3"/>
      <c r="O1005" s="10">
        <v>20000</v>
      </c>
      <c r="P1005" s="8" t="s">
        <v>113</v>
      </c>
      <c r="Q1005" s="9" t="s">
        <v>246</v>
      </c>
    </row>
    <row r="1006" spans="1:17" ht="15" hidden="1" x14ac:dyDescent="0.25">
      <c r="A1006" s="3" t="s">
        <v>2909</v>
      </c>
      <c r="B1006" s="3" t="s">
        <v>210</v>
      </c>
      <c r="C1006" s="3" t="s">
        <v>52</v>
      </c>
      <c r="D1006" s="3" t="s">
        <v>443</v>
      </c>
      <c r="E1006" s="5" t="s">
        <v>444</v>
      </c>
      <c r="F1006" s="3" t="s">
        <v>257</v>
      </c>
      <c r="G1006" s="5" t="s">
        <v>258</v>
      </c>
      <c r="H1006" s="3"/>
      <c r="I1006" s="12" t="s">
        <v>48</v>
      </c>
      <c r="J1006" s="3"/>
      <c r="K1006" s="3" t="s">
        <v>49</v>
      </c>
      <c r="L1006" s="11">
        <v>43132</v>
      </c>
      <c r="M1006" s="3">
        <v>60</v>
      </c>
      <c r="N1006" s="3"/>
      <c r="O1006" s="10">
        <v>65000</v>
      </c>
      <c r="P1006" s="8" t="s">
        <v>113</v>
      </c>
      <c r="Q1006" s="9" t="s">
        <v>103</v>
      </c>
    </row>
    <row r="1007" spans="1:17" ht="15" hidden="1" x14ac:dyDescent="0.25">
      <c r="A1007" s="3" t="s">
        <v>2910</v>
      </c>
      <c r="B1007" s="3" t="s">
        <v>210</v>
      </c>
      <c r="C1007" s="3" t="s">
        <v>52</v>
      </c>
      <c r="D1007" s="3" t="s">
        <v>443</v>
      </c>
      <c r="E1007" s="5" t="s">
        <v>444</v>
      </c>
      <c r="F1007" s="3" t="s">
        <v>257</v>
      </c>
      <c r="G1007" s="5" t="s">
        <v>258</v>
      </c>
      <c r="H1007" s="3"/>
      <c r="I1007" s="12" t="s">
        <v>48</v>
      </c>
      <c r="J1007" s="3"/>
      <c r="K1007" s="3" t="s">
        <v>49</v>
      </c>
      <c r="L1007" s="11">
        <v>43132</v>
      </c>
      <c r="M1007" s="3">
        <v>60</v>
      </c>
      <c r="N1007" s="3"/>
      <c r="O1007" s="10">
        <v>120000</v>
      </c>
      <c r="P1007" s="8" t="s">
        <v>113</v>
      </c>
      <c r="Q1007" s="9" t="s">
        <v>113</v>
      </c>
    </row>
    <row r="1008" spans="1:17" ht="15" hidden="1" x14ac:dyDescent="0.25">
      <c r="A1008" s="3" t="s">
        <v>2911</v>
      </c>
      <c r="B1008" s="3" t="s">
        <v>210</v>
      </c>
      <c r="C1008" s="3" t="s">
        <v>52</v>
      </c>
      <c r="D1008" s="3" t="s">
        <v>443</v>
      </c>
      <c r="E1008" s="5" t="s">
        <v>444</v>
      </c>
      <c r="F1008" s="3" t="s">
        <v>257</v>
      </c>
      <c r="G1008" s="5" t="s">
        <v>258</v>
      </c>
      <c r="H1008" s="3"/>
      <c r="I1008" s="12" t="s">
        <v>48</v>
      </c>
      <c r="J1008" s="3"/>
      <c r="K1008" s="3" t="s">
        <v>49</v>
      </c>
      <c r="L1008" s="11">
        <v>43132</v>
      </c>
      <c r="M1008" s="3">
        <v>60</v>
      </c>
      <c r="N1008" s="3"/>
      <c r="O1008" s="10">
        <v>160400</v>
      </c>
      <c r="P1008" s="8" t="s">
        <v>113</v>
      </c>
      <c r="Q1008" s="9" t="s">
        <v>81</v>
      </c>
    </row>
    <row r="1009" spans="1:17" ht="15" hidden="1" x14ac:dyDescent="0.25">
      <c r="A1009" s="3" t="s">
        <v>2912</v>
      </c>
      <c r="B1009" s="3" t="s">
        <v>210</v>
      </c>
      <c r="C1009" s="3" t="s">
        <v>52</v>
      </c>
      <c r="D1009" s="3" t="s">
        <v>443</v>
      </c>
      <c r="E1009" s="5" t="s">
        <v>444</v>
      </c>
      <c r="F1009" s="3" t="s">
        <v>257</v>
      </c>
      <c r="G1009" s="5" t="s">
        <v>258</v>
      </c>
      <c r="H1009" s="3"/>
      <c r="I1009" s="12" t="s">
        <v>48</v>
      </c>
      <c r="J1009" s="3"/>
      <c r="K1009" s="3" t="s">
        <v>49</v>
      </c>
      <c r="L1009" s="11">
        <v>43132</v>
      </c>
      <c r="M1009" s="3">
        <v>60</v>
      </c>
      <c r="N1009" s="3"/>
      <c r="O1009" s="10">
        <v>80000</v>
      </c>
      <c r="P1009" s="8" t="s">
        <v>113</v>
      </c>
      <c r="Q1009" s="9" t="s">
        <v>108</v>
      </c>
    </row>
    <row r="1010" spans="1:17" ht="15" hidden="1" x14ac:dyDescent="0.25">
      <c r="A1010" s="3" t="s">
        <v>1907</v>
      </c>
      <c r="B1010" s="3" t="s">
        <v>210</v>
      </c>
      <c r="C1010" s="3" t="s">
        <v>52</v>
      </c>
      <c r="D1010" s="3" t="s">
        <v>443</v>
      </c>
      <c r="E1010" s="5" t="s">
        <v>444</v>
      </c>
      <c r="F1010" s="3" t="s">
        <v>257</v>
      </c>
      <c r="G1010" s="5" t="s">
        <v>258</v>
      </c>
      <c r="H1010" s="3"/>
      <c r="I1010" s="12" t="s">
        <v>48</v>
      </c>
      <c r="J1010" s="3"/>
      <c r="K1010" s="3" t="s">
        <v>49</v>
      </c>
      <c r="L1010" s="11">
        <v>43132</v>
      </c>
      <c r="M1010" s="3">
        <v>60</v>
      </c>
      <c r="N1010" s="3"/>
      <c r="O1010" s="10">
        <v>10000</v>
      </c>
      <c r="P1010" s="8" t="s">
        <v>113</v>
      </c>
      <c r="Q1010" s="9" t="s">
        <v>75</v>
      </c>
    </row>
    <row r="1011" spans="1:17" ht="15" hidden="1" x14ac:dyDescent="0.25">
      <c r="A1011" s="3" t="s">
        <v>1908</v>
      </c>
      <c r="B1011" s="3" t="s">
        <v>210</v>
      </c>
      <c r="C1011" s="3" t="s">
        <v>52</v>
      </c>
      <c r="D1011" s="3" t="s">
        <v>443</v>
      </c>
      <c r="E1011" s="5" t="s">
        <v>444</v>
      </c>
      <c r="F1011" s="3" t="s">
        <v>257</v>
      </c>
      <c r="G1011" s="5" t="s">
        <v>258</v>
      </c>
      <c r="H1011" s="3"/>
      <c r="I1011" s="12" t="s">
        <v>48</v>
      </c>
      <c r="J1011" s="3"/>
      <c r="K1011" s="3" t="s">
        <v>49</v>
      </c>
      <c r="L1011" s="11">
        <v>43132</v>
      </c>
      <c r="M1011" s="3">
        <v>60</v>
      </c>
      <c r="N1011" s="3"/>
      <c r="O1011" s="10">
        <v>10000</v>
      </c>
      <c r="P1011" s="8" t="s">
        <v>113</v>
      </c>
      <c r="Q1011" s="9" t="s">
        <v>187</v>
      </c>
    </row>
    <row r="1012" spans="1:17" ht="15" hidden="1" x14ac:dyDescent="0.25">
      <c r="A1012" s="3" t="s">
        <v>1909</v>
      </c>
      <c r="B1012" s="3" t="s">
        <v>210</v>
      </c>
      <c r="C1012" s="3" t="s">
        <v>52</v>
      </c>
      <c r="D1012" s="3" t="s">
        <v>443</v>
      </c>
      <c r="E1012" s="5" t="s">
        <v>444</v>
      </c>
      <c r="F1012" s="3" t="s">
        <v>257</v>
      </c>
      <c r="G1012" s="5" t="s">
        <v>258</v>
      </c>
      <c r="H1012" s="3"/>
      <c r="I1012" s="12" t="s">
        <v>48</v>
      </c>
      <c r="J1012" s="3"/>
      <c r="K1012" s="3" t="s">
        <v>49</v>
      </c>
      <c r="L1012" s="11">
        <v>43132</v>
      </c>
      <c r="M1012" s="3">
        <v>60</v>
      </c>
      <c r="N1012" s="3"/>
      <c r="O1012" s="10">
        <v>39000</v>
      </c>
      <c r="P1012" s="8" t="s">
        <v>113</v>
      </c>
      <c r="Q1012" s="9" t="s">
        <v>84</v>
      </c>
    </row>
    <row r="1013" spans="1:17" ht="15" hidden="1" x14ac:dyDescent="0.25">
      <c r="A1013" s="3" t="s">
        <v>2913</v>
      </c>
      <c r="B1013" s="3" t="s">
        <v>5</v>
      </c>
      <c r="C1013" s="3" t="s">
        <v>52</v>
      </c>
      <c r="D1013" s="3" t="s">
        <v>443</v>
      </c>
      <c r="E1013" s="5" t="s">
        <v>444</v>
      </c>
      <c r="F1013" s="3" t="s">
        <v>978</v>
      </c>
      <c r="G1013" s="5" t="s">
        <v>979</v>
      </c>
      <c r="H1013" s="3"/>
      <c r="I1013" s="12" t="s">
        <v>48</v>
      </c>
      <c r="J1013" s="3"/>
      <c r="K1013" s="3" t="s">
        <v>87</v>
      </c>
      <c r="L1013" s="11">
        <v>42614</v>
      </c>
      <c r="M1013" s="3">
        <v>36</v>
      </c>
      <c r="N1013" s="3"/>
      <c r="O1013" s="10">
        <v>40000</v>
      </c>
      <c r="P1013" s="8" t="s">
        <v>64</v>
      </c>
      <c r="Q1013" s="9" t="s">
        <v>64</v>
      </c>
    </row>
    <row r="1014" spans="1:17" ht="15" hidden="1" x14ac:dyDescent="0.25">
      <c r="A1014" s="3" t="s">
        <v>1910</v>
      </c>
      <c r="B1014" s="3" t="s">
        <v>3</v>
      </c>
      <c r="C1014" s="3" t="s">
        <v>52</v>
      </c>
      <c r="D1014" s="3" t="s">
        <v>443</v>
      </c>
      <c r="E1014" s="5" t="s">
        <v>444</v>
      </c>
      <c r="F1014" s="3" t="s">
        <v>257</v>
      </c>
      <c r="G1014" s="5" t="s">
        <v>258</v>
      </c>
      <c r="H1014" s="3"/>
      <c r="I1014" s="12" t="s">
        <v>48</v>
      </c>
      <c r="J1014" s="3"/>
      <c r="K1014" s="3" t="s">
        <v>49</v>
      </c>
      <c r="L1014" s="11" t="s">
        <v>50</v>
      </c>
      <c r="M1014" s="3">
        <v>36</v>
      </c>
      <c r="N1014" s="3"/>
      <c r="O1014" s="10">
        <v>37000</v>
      </c>
      <c r="P1014" s="8" t="s">
        <v>84</v>
      </c>
      <c r="Q1014" s="9" t="s">
        <v>84</v>
      </c>
    </row>
    <row r="1015" spans="1:17" ht="15" hidden="1" x14ac:dyDescent="0.25">
      <c r="A1015" s="3" t="s">
        <v>2914</v>
      </c>
      <c r="B1015" s="3" t="s">
        <v>210</v>
      </c>
      <c r="C1015" s="3" t="s">
        <v>52</v>
      </c>
      <c r="D1015" s="3" t="s">
        <v>443</v>
      </c>
      <c r="E1015" s="5" t="s">
        <v>444</v>
      </c>
      <c r="F1015" s="3" t="s">
        <v>257</v>
      </c>
      <c r="G1015" s="5" t="s">
        <v>258</v>
      </c>
      <c r="H1015" s="3"/>
      <c r="I1015" s="12" t="s">
        <v>48</v>
      </c>
      <c r="J1015" s="3"/>
      <c r="K1015" s="3" t="s">
        <v>49</v>
      </c>
      <c r="L1015" s="11" t="s">
        <v>50</v>
      </c>
      <c r="M1015" s="3">
        <v>60</v>
      </c>
      <c r="N1015" s="3"/>
      <c r="O1015" s="10">
        <v>40000</v>
      </c>
      <c r="P1015" s="8" t="s">
        <v>84</v>
      </c>
      <c r="Q1015" s="9" t="s">
        <v>51</v>
      </c>
    </row>
    <row r="1016" spans="1:17" ht="15" hidden="1" x14ac:dyDescent="0.25">
      <c r="A1016" s="3" t="s">
        <v>1911</v>
      </c>
      <c r="B1016" s="3" t="s">
        <v>210</v>
      </c>
      <c r="C1016" s="3" t="s">
        <v>52</v>
      </c>
      <c r="D1016" s="3" t="s">
        <v>443</v>
      </c>
      <c r="E1016" s="5" t="s">
        <v>444</v>
      </c>
      <c r="F1016" s="3" t="s">
        <v>257</v>
      </c>
      <c r="G1016" s="5" t="s">
        <v>258</v>
      </c>
      <c r="H1016" s="3"/>
      <c r="I1016" s="12" t="s">
        <v>48</v>
      </c>
      <c r="J1016" s="3"/>
      <c r="K1016" s="3" t="s">
        <v>49</v>
      </c>
      <c r="L1016" s="11" t="s">
        <v>50</v>
      </c>
      <c r="M1016" s="3">
        <v>60</v>
      </c>
      <c r="N1016" s="3"/>
      <c r="O1016" s="10">
        <v>192500</v>
      </c>
      <c r="P1016" s="8" t="s">
        <v>84</v>
      </c>
      <c r="Q1016" s="9" t="s">
        <v>84</v>
      </c>
    </row>
    <row r="1017" spans="1:17" ht="15" hidden="1" x14ac:dyDescent="0.25">
      <c r="A1017" s="3" t="s">
        <v>2915</v>
      </c>
      <c r="B1017" s="3" t="s">
        <v>210</v>
      </c>
      <c r="C1017" s="3" t="s">
        <v>52</v>
      </c>
      <c r="D1017" s="3" t="s">
        <v>704</v>
      </c>
      <c r="E1017" s="5" t="s">
        <v>705</v>
      </c>
      <c r="F1017" s="3" t="s">
        <v>672</v>
      </c>
      <c r="G1017" s="5" t="s">
        <v>980</v>
      </c>
      <c r="H1017" s="3"/>
      <c r="I1017" s="12" t="s">
        <v>48</v>
      </c>
      <c r="J1017" s="3"/>
      <c r="K1017" s="3" t="s">
        <v>49</v>
      </c>
      <c r="L1017" s="11">
        <v>42887</v>
      </c>
      <c r="M1017" s="3">
        <v>60</v>
      </c>
      <c r="N1017" s="3"/>
      <c r="O1017" s="10">
        <v>16000</v>
      </c>
      <c r="P1017" s="8" t="s">
        <v>108</v>
      </c>
      <c r="Q1017" s="9" t="s">
        <v>108</v>
      </c>
    </row>
    <row r="1018" spans="1:17" ht="15" hidden="1" x14ac:dyDescent="0.25">
      <c r="A1018" s="3" t="s">
        <v>2916</v>
      </c>
      <c r="B1018" s="3" t="s">
        <v>210</v>
      </c>
      <c r="C1018" s="3" t="s">
        <v>52</v>
      </c>
      <c r="D1018" s="3" t="s">
        <v>704</v>
      </c>
      <c r="E1018" s="5" t="s">
        <v>705</v>
      </c>
      <c r="F1018" s="3" t="s">
        <v>672</v>
      </c>
      <c r="G1018" s="5" t="s">
        <v>980</v>
      </c>
      <c r="H1018" s="3"/>
      <c r="I1018" s="12" t="s">
        <v>48</v>
      </c>
      <c r="J1018" s="3"/>
      <c r="K1018" s="3" t="s">
        <v>49</v>
      </c>
      <c r="L1018" s="11">
        <v>42887</v>
      </c>
      <c r="M1018" s="3">
        <v>60</v>
      </c>
      <c r="N1018" s="3"/>
      <c r="O1018" s="10">
        <v>60000</v>
      </c>
      <c r="P1018" s="8" t="s">
        <v>108</v>
      </c>
      <c r="Q1018" s="9" t="s">
        <v>780</v>
      </c>
    </row>
    <row r="1019" spans="1:17" ht="15" hidden="1" x14ac:dyDescent="0.25">
      <c r="A1019" s="3" t="s">
        <v>2917</v>
      </c>
      <c r="B1019" s="3" t="s">
        <v>24</v>
      </c>
      <c r="C1019" s="3" t="s">
        <v>52</v>
      </c>
      <c r="D1019" s="3" t="s">
        <v>443</v>
      </c>
      <c r="E1019" s="5" t="s">
        <v>444</v>
      </c>
      <c r="F1019" s="3" t="s">
        <v>257</v>
      </c>
      <c r="G1019" s="5" t="s">
        <v>258</v>
      </c>
      <c r="H1019" s="3"/>
      <c r="I1019" s="12" t="s">
        <v>48</v>
      </c>
      <c r="J1019" s="3"/>
      <c r="K1019" s="3" t="s">
        <v>49</v>
      </c>
      <c r="L1019" s="11" t="s">
        <v>50</v>
      </c>
      <c r="M1019" s="3">
        <v>60</v>
      </c>
      <c r="N1019" s="3"/>
      <c r="O1019" s="10">
        <v>69500</v>
      </c>
      <c r="P1019" s="8" t="s">
        <v>84</v>
      </c>
      <c r="Q1019" s="9" t="s">
        <v>246</v>
      </c>
    </row>
    <row r="1020" spans="1:17" hidden="1" x14ac:dyDescent="0.3">
      <c r="A1020" s="3" t="s">
        <v>2918</v>
      </c>
      <c r="B1020" s="3" t="s">
        <v>24</v>
      </c>
      <c r="C1020" s="3" t="s">
        <v>52</v>
      </c>
      <c r="D1020" s="3" t="s">
        <v>443</v>
      </c>
      <c r="E1020" s="5" t="s">
        <v>444</v>
      </c>
      <c r="F1020" s="3" t="s">
        <v>257</v>
      </c>
      <c r="G1020" s="5" t="s">
        <v>258</v>
      </c>
      <c r="H1020" s="3"/>
      <c r="I1020" s="12" t="s">
        <v>48</v>
      </c>
      <c r="J1020" s="3"/>
      <c r="K1020" s="3" t="s">
        <v>49</v>
      </c>
      <c r="L1020" s="11" t="s">
        <v>50</v>
      </c>
      <c r="M1020" s="3">
        <v>60</v>
      </c>
      <c r="N1020" s="3"/>
      <c r="O1020" s="10">
        <v>98000</v>
      </c>
      <c r="P1020" s="8" t="s">
        <v>84</v>
      </c>
      <c r="Q1020" s="9" t="s">
        <v>59</v>
      </c>
    </row>
    <row r="1021" spans="1:17" ht="15" hidden="1" x14ac:dyDescent="0.25">
      <c r="A1021" s="3" t="s">
        <v>2919</v>
      </c>
      <c r="B1021" s="3" t="s">
        <v>24</v>
      </c>
      <c r="C1021" s="3" t="s">
        <v>52</v>
      </c>
      <c r="D1021" s="3" t="s">
        <v>443</v>
      </c>
      <c r="E1021" s="5" t="s">
        <v>444</v>
      </c>
      <c r="F1021" s="3" t="s">
        <v>257</v>
      </c>
      <c r="G1021" s="5" t="s">
        <v>258</v>
      </c>
      <c r="H1021" s="3"/>
      <c r="I1021" s="12" t="s">
        <v>48</v>
      </c>
      <c r="J1021" s="3"/>
      <c r="K1021" s="3" t="s">
        <v>49</v>
      </c>
      <c r="L1021" s="11" t="s">
        <v>50</v>
      </c>
      <c r="M1021" s="3">
        <v>60</v>
      </c>
      <c r="N1021" s="3"/>
      <c r="O1021" s="10">
        <v>140000</v>
      </c>
      <c r="P1021" s="8" t="s">
        <v>84</v>
      </c>
      <c r="Q1021" s="9" t="s">
        <v>214</v>
      </c>
    </row>
    <row r="1022" spans="1:17" ht="15" hidden="1" x14ac:dyDescent="0.25">
      <c r="A1022" s="3" t="s">
        <v>1912</v>
      </c>
      <c r="B1022" s="3" t="s">
        <v>24</v>
      </c>
      <c r="C1022" s="3" t="s">
        <v>52</v>
      </c>
      <c r="D1022" s="3" t="s">
        <v>443</v>
      </c>
      <c r="E1022" s="5" t="s">
        <v>444</v>
      </c>
      <c r="F1022" s="3" t="s">
        <v>257</v>
      </c>
      <c r="G1022" s="5" t="s">
        <v>258</v>
      </c>
      <c r="H1022" s="3"/>
      <c r="I1022" s="12" t="s">
        <v>48</v>
      </c>
      <c r="J1022" s="3"/>
      <c r="K1022" s="3" t="s">
        <v>49</v>
      </c>
      <c r="L1022" s="11" t="s">
        <v>50</v>
      </c>
      <c r="M1022" s="3">
        <v>60</v>
      </c>
      <c r="N1022" s="3"/>
      <c r="O1022" s="10">
        <v>105000</v>
      </c>
      <c r="P1022" s="8" t="s">
        <v>84</v>
      </c>
      <c r="Q1022" s="9" t="s">
        <v>84</v>
      </c>
    </row>
    <row r="1023" spans="1:17" ht="15" hidden="1" x14ac:dyDescent="0.25">
      <c r="A1023" s="3" t="s">
        <v>2920</v>
      </c>
      <c r="B1023" s="3" t="s">
        <v>9</v>
      </c>
      <c r="C1023" s="3" t="s">
        <v>52</v>
      </c>
      <c r="D1023" s="3" t="s">
        <v>109</v>
      </c>
      <c r="E1023" s="5" t="s">
        <v>110</v>
      </c>
      <c r="F1023" s="3" t="s">
        <v>981</v>
      </c>
      <c r="G1023" s="5" t="s">
        <v>982</v>
      </c>
      <c r="H1023" s="3"/>
      <c r="I1023" s="12" t="s">
        <v>48</v>
      </c>
      <c r="J1023" s="3"/>
      <c r="K1023" s="3" t="s">
        <v>87</v>
      </c>
      <c r="L1023" s="11">
        <v>43405</v>
      </c>
      <c r="M1023" s="3">
        <v>60</v>
      </c>
      <c r="N1023" s="3"/>
      <c r="O1023" s="10">
        <v>307000</v>
      </c>
      <c r="P1023" s="8" t="s">
        <v>246</v>
      </c>
      <c r="Q1023" s="9" t="s">
        <v>246</v>
      </c>
    </row>
    <row r="1024" spans="1:17" hidden="1" x14ac:dyDescent="0.3">
      <c r="A1024" s="3" t="s">
        <v>2921</v>
      </c>
      <c r="B1024" s="3" t="s">
        <v>18</v>
      </c>
      <c r="C1024" s="3" t="s">
        <v>78</v>
      </c>
      <c r="D1024" s="3" t="s">
        <v>983</v>
      </c>
      <c r="E1024" s="5" t="s">
        <v>984</v>
      </c>
      <c r="F1024" s="3"/>
      <c r="G1024" s="5" t="s">
        <v>47</v>
      </c>
      <c r="H1024" s="3"/>
      <c r="I1024" s="12" t="s">
        <v>57</v>
      </c>
      <c r="J1024" s="3"/>
      <c r="K1024" s="3" t="s">
        <v>58</v>
      </c>
      <c r="L1024" s="11">
        <v>43435</v>
      </c>
      <c r="M1024" s="3">
        <v>48</v>
      </c>
      <c r="N1024" s="3"/>
      <c r="O1024" s="10">
        <v>1582295</v>
      </c>
      <c r="P1024" s="8" t="s">
        <v>59</v>
      </c>
      <c r="Q1024" s="9" t="s">
        <v>59</v>
      </c>
    </row>
    <row r="1025" spans="1:17" ht="15" hidden="1" x14ac:dyDescent="0.25">
      <c r="A1025" s="3" t="s">
        <v>1913</v>
      </c>
      <c r="B1025" s="3" t="s">
        <v>3</v>
      </c>
      <c r="C1025" s="3" t="s">
        <v>52</v>
      </c>
      <c r="D1025" s="3" t="s">
        <v>255</v>
      </c>
      <c r="E1025" s="5" t="s">
        <v>256</v>
      </c>
      <c r="F1025" s="3" t="s">
        <v>257</v>
      </c>
      <c r="G1025" s="5" t="s">
        <v>258</v>
      </c>
      <c r="H1025" s="3"/>
      <c r="I1025" s="12" t="s">
        <v>48</v>
      </c>
      <c r="J1025" s="3"/>
      <c r="K1025" s="3" t="s">
        <v>49</v>
      </c>
      <c r="L1025" s="11">
        <v>43040</v>
      </c>
      <c r="M1025" s="3">
        <v>36</v>
      </c>
      <c r="N1025" s="3"/>
      <c r="O1025" s="10">
        <v>45000</v>
      </c>
      <c r="P1025" s="8" t="s">
        <v>75</v>
      </c>
      <c r="Q1025" s="9" t="s">
        <v>75</v>
      </c>
    </row>
    <row r="1026" spans="1:17" ht="15" hidden="1" x14ac:dyDescent="0.25">
      <c r="A1026" s="3" t="s">
        <v>2922</v>
      </c>
      <c r="B1026" s="3" t="s">
        <v>4</v>
      </c>
      <c r="C1026" s="3" t="s">
        <v>52</v>
      </c>
      <c r="D1026" s="3" t="s">
        <v>443</v>
      </c>
      <c r="E1026" s="5" t="s">
        <v>444</v>
      </c>
      <c r="F1026" s="3" t="s">
        <v>257</v>
      </c>
      <c r="G1026" s="5" t="s">
        <v>258</v>
      </c>
      <c r="H1026" s="3"/>
      <c r="I1026" s="12" t="s">
        <v>48</v>
      </c>
      <c r="J1026" s="3"/>
      <c r="K1026" s="3" t="s">
        <v>87</v>
      </c>
      <c r="L1026" s="11">
        <v>43221</v>
      </c>
      <c r="M1026" s="3">
        <v>60</v>
      </c>
      <c r="N1026" s="3"/>
      <c r="O1026" s="10">
        <v>76500</v>
      </c>
      <c r="P1026" s="8" t="s">
        <v>246</v>
      </c>
      <c r="Q1026" s="9" t="s">
        <v>246</v>
      </c>
    </row>
    <row r="1027" spans="1:17" ht="15" hidden="1" x14ac:dyDescent="0.25">
      <c r="A1027" s="3" t="s">
        <v>2923</v>
      </c>
      <c r="B1027" s="3" t="s">
        <v>2</v>
      </c>
      <c r="C1027" s="3" t="s">
        <v>52</v>
      </c>
      <c r="D1027" s="3" t="s">
        <v>443</v>
      </c>
      <c r="E1027" s="5" t="s">
        <v>444</v>
      </c>
      <c r="F1027" s="3" t="s">
        <v>257</v>
      </c>
      <c r="G1027" s="5" t="s">
        <v>258</v>
      </c>
      <c r="H1027" s="3"/>
      <c r="I1027" s="12" t="s">
        <v>57</v>
      </c>
      <c r="J1027" s="3"/>
      <c r="K1027" s="3" t="s">
        <v>58</v>
      </c>
      <c r="L1027" s="11">
        <v>42552</v>
      </c>
      <c r="M1027" s="3">
        <v>60</v>
      </c>
      <c r="N1027" s="3"/>
      <c r="O1027" s="10">
        <v>73200</v>
      </c>
      <c r="P1027" s="8" t="s">
        <v>246</v>
      </c>
      <c r="Q1027" s="7" t="s">
        <v>246</v>
      </c>
    </row>
    <row r="1028" spans="1:17" ht="15" hidden="1" x14ac:dyDescent="0.25">
      <c r="A1028" s="3" t="s">
        <v>2924</v>
      </c>
      <c r="B1028" s="3" t="s">
        <v>13</v>
      </c>
      <c r="C1028" s="3" t="s">
        <v>52</v>
      </c>
      <c r="D1028" s="3" t="s">
        <v>443</v>
      </c>
      <c r="E1028" s="5" t="s">
        <v>444</v>
      </c>
      <c r="F1028" s="3" t="s">
        <v>257</v>
      </c>
      <c r="G1028" s="5" t="s">
        <v>258</v>
      </c>
      <c r="H1028" s="3"/>
      <c r="I1028" s="12" t="s">
        <v>48</v>
      </c>
      <c r="J1028" s="3"/>
      <c r="K1028" s="3" t="s">
        <v>87</v>
      </c>
      <c r="L1028" s="11">
        <v>43282</v>
      </c>
      <c r="M1028" s="3">
        <v>60</v>
      </c>
      <c r="N1028" s="3"/>
      <c r="O1028" s="10">
        <v>115000</v>
      </c>
      <c r="P1028" s="8" t="s">
        <v>246</v>
      </c>
      <c r="Q1028" s="9" t="s">
        <v>246</v>
      </c>
    </row>
    <row r="1029" spans="1:17" hidden="1" x14ac:dyDescent="0.3">
      <c r="A1029" s="3" t="s">
        <v>2925</v>
      </c>
      <c r="B1029" s="3" t="s">
        <v>13</v>
      </c>
      <c r="C1029" s="3" t="s">
        <v>52</v>
      </c>
      <c r="D1029" s="3" t="s">
        <v>443</v>
      </c>
      <c r="E1029" s="5" t="s">
        <v>444</v>
      </c>
      <c r="F1029" s="3" t="s">
        <v>257</v>
      </c>
      <c r="G1029" s="5" t="s">
        <v>258</v>
      </c>
      <c r="H1029" s="3"/>
      <c r="I1029" s="12" t="s">
        <v>48</v>
      </c>
      <c r="J1029" s="3"/>
      <c r="K1029" s="3" t="s">
        <v>87</v>
      </c>
      <c r="L1029" s="11">
        <v>43282</v>
      </c>
      <c r="M1029" s="3">
        <v>60</v>
      </c>
      <c r="N1029" s="3"/>
      <c r="O1029" s="10">
        <v>194700</v>
      </c>
      <c r="P1029" s="8" t="s">
        <v>246</v>
      </c>
      <c r="Q1029" s="9" t="s">
        <v>59</v>
      </c>
    </row>
    <row r="1030" spans="1:17" ht="15" hidden="1" x14ac:dyDescent="0.25">
      <c r="A1030" s="3" t="s">
        <v>2926</v>
      </c>
      <c r="B1030" s="3" t="s">
        <v>13</v>
      </c>
      <c r="C1030" s="3" t="s">
        <v>52</v>
      </c>
      <c r="D1030" s="3" t="s">
        <v>443</v>
      </c>
      <c r="E1030" s="5" t="s">
        <v>444</v>
      </c>
      <c r="F1030" s="3" t="s">
        <v>257</v>
      </c>
      <c r="G1030" s="5" t="s">
        <v>258</v>
      </c>
      <c r="H1030" s="3"/>
      <c r="I1030" s="12" t="s">
        <v>48</v>
      </c>
      <c r="J1030" s="3"/>
      <c r="K1030" s="3" t="s">
        <v>87</v>
      </c>
      <c r="L1030" s="11">
        <v>43282</v>
      </c>
      <c r="M1030" s="3">
        <v>60</v>
      </c>
      <c r="N1030" s="3"/>
      <c r="O1030" s="10">
        <v>278780</v>
      </c>
      <c r="P1030" s="8" t="s">
        <v>246</v>
      </c>
      <c r="Q1030" s="9" t="s">
        <v>103</v>
      </c>
    </row>
    <row r="1031" spans="1:17" ht="15" hidden="1" x14ac:dyDescent="0.25">
      <c r="A1031" s="3" t="s">
        <v>2927</v>
      </c>
      <c r="B1031" s="3" t="s">
        <v>13</v>
      </c>
      <c r="C1031" s="3" t="s">
        <v>52</v>
      </c>
      <c r="D1031" s="3" t="s">
        <v>443</v>
      </c>
      <c r="E1031" s="5" t="s">
        <v>444</v>
      </c>
      <c r="F1031" s="3" t="s">
        <v>257</v>
      </c>
      <c r="G1031" s="5" t="s">
        <v>258</v>
      </c>
      <c r="H1031" s="3"/>
      <c r="I1031" s="12" t="s">
        <v>48</v>
      </c>
      <c r="J1031" s="3"/>
      <c r="K1031" s="3" t="s">
        <v>87</v>
      </c>
      <c r="L1031" s="11">
        <v>43282</v>
      </c>
      <c r="M1031" s="3">
        <v>60</v>
      </c>
      <c r="N1031" s="3"/>
      <c r="O1031" s="10">
        <v>175000</v>
      </c>
      <c r="P1031" s="8" t="s">
        <v>246</v>
      </c>
      <c r="Q1031" s="9" t="s">
        <v>113</v>
      </c>
    </row>
    <row r="1032" spans="1:17" ht="15" hidden="1" x14ac:dyDescent="0.25">
      <c r="A1032" s="3" t="s">
        <v>1914</v>
      </c>
      <c r="B1032" s="3" t="s">
        <v>13</v>
      </c>
      <c r="C1032" s="3" t="s">
        <v>52</v>
      </c>
      <c r="D1032" s="3" t="s">
        <v>443</v>
      </c>
      <c r="E1032" s="5" t="s">
        <v>444</v>
      </c>
      <c r="F1032" s="3" t="s">
        <v>257</v>
      </c>
      <c r="G1032" s="5" t="s">
        <v>258</v>
      </c>
      <c r="H1032" s="3"/>
      <c r="I1032" s="12" t="s">
        <v>48</v>
      </c>
      <c r="J1032" s="3"/>
      <c r="K1032" s="3" t="s">
        <v>87</v>
      </c>
      <c r="L1032" s="11">
        <v>43282</v>
      </c>
      <c r="M1032" s="3">
        <v>60</v>
      </c>
      <c r="N1032" s="3"/>
      <c r="O1032" s="10">
        <v>330000</v>
      </c>
      <c r="P1032" s="8" t="s">
        <v>246</v>
      </c>
      <c r="Q1032" s="9" t="s">
        <v>84</v>
      </c>
    </row>
    <row r="1033" spans="1:17" ht="15" hidden="1" x14ac:dyDescent="0.25">
      <c r="A1033" s="3" t="s">
        <v>2928</v>
      </c>
      <c r="B1033" s="3" t="s">
        <v>807</v>
      </c>
      <c r="C1033" s="3" t="s">
        <v>52</v>
      </c>
      <c r="D1033" s="3" t="s">
        <v>972</v>
      </c>
      <c r="E1033" s="5" t="s">
        <v>973</v>
      </c>
      <c r="F1033" s="3" t="s">
        <v>879</v>
      </c>
      <c r="G1033" s="5" t="s">
        <v>880</v>
      </c>
      <c r="H1033" s="3"/>
      <c r="I1033" s="12" t="s">
        <v>48</v>
      </c>
      <c r="J1033" s="3"/>
      <c r="K1033" s="3" t="s">
        <v>49</v>
      </c>
      <c r="L1033" s="11">
        <v>43435</v>
      </c>
      <c r="M1033" s="3">
        <v>36</v>
      </c>
      <c r="N1033" s="3"/>
      <c r="O1033" s="10">
        <v>150000</v>
      </c>
      <c r="P1033" s="8" t="s">
        <v>75</v>
      </c>
      <c r="Q1033" s="9" t="s">
        <v>51</v>
      </c>
    </row>
    <row r="1034" spans="1:17" ht="15" hidden="1" x14ac:dyDescent="0.25">
      <c r="A1034" s="3" t="s">
        <v>2929</v>
      </c>
      <c r="B1034" s="3" t="s">
        <v>807</v>
      </c>
      <c r="C1034" s="3" t="s">
        <v>52</v>
      </c>
      <c r="D1034" s="3" t="s">
        <v>972</v>
      </c>
      <c r="E1034" s="5" t="s">
        <v>973</v>
      </c>
      <c r="F1034" s="3" t="s">
        <v>879</v>
      </c>
      <c r="G1034" s="5" t="s">
        <v>880</v>
      </c>
      <c r="H1034" s="3"/>
      <c r="I1034" s="12" t="s">
        <v>48</v>
      </c>
      <c r="J1034" s="3"/>
      <c r="K1034" s="3" t="s">
        <v>49</v>
      </c>
      <c r="L1034" s="11">
        <v>43435</v>
      </c>
      <c r="M1034" s="3">
        <v>36</v>
      </c>
      <c r="N1034" s="3"/>
      <c r="O1034" s="10">
        <v>40000</v>
      </c>
      <c r="P1034" s="8" t="s">
        <v>75</v>
      </c>
      <c r="Q1034" s="9" t="s">
        <v>64</v>
      </c>
    </row>
    <row r="1035" spans="1:17" ht="15" hidden="1" x14ac:dyDescent="0.25">
      <c r="A1035" s="3" t="s">
        <v>2930</v>
      </c>
      <c r="B1035" s="3" t="s">
        <v>807</v>
      </c>
      <c r="C1035" s="3" t="s">
        <v>52</v>
      </c>
      <c r="D1035" s="3" t="s">
        <v>972</v>
      </c>
      <c r="E1035" s="5" t="s">
        <v>973</v>
      </c>
      <c r="F1035" s="3" t="s">
        <v>879</v>
      </c>
      <c r="G1035" s="5" t="s">
        <v>880</v>
      </c>
      <c r="H1035" s="3"/>
      <c r="I1035" s="12" t="s">
        <v>48</v>
      </c>
      <c r="J1035" s="3"/>
      <c r="K1035" s="3" t="s">
        <v>49</v>
      </c>
      <c r="L1035" s="11">
        <v>43435</v>
      </c>
      <c r="M1035" s="3">
        <v>36</v>
      </c>
      <c r="N1035" s="3"/>
      <c r="O1035" s="10">
        <v>72000</v>
      </c>
      <c r="P1035" s="8" t="s">
        <v>75</v>
      </c>
      <c r="Q1035" s="9" t="s">
        <v>246</v>
      </c>
    </row>
    <row r="1036" spans="1:17" ht="15" hidden="1" x14ac:dyDescent="0.25">
      <c r="A1036" s="3" t="s">
        <v>1915</v>
      </c>
      <c r="B1036" s="3" t="s">
        <v>807</v>
      </c>
      <c r="C1036" s="3" t="s">
        <v>52</v>
      </c>
      <c r="D1036" s="3" t="s">
        <v>972</v>
      </c>
      <c r="E1036" s="5" t="s">
        <v>973</v>
      </c>
      <c r="F1036" s="3" t="s">
        <v>879</v>
      </c>
      <c r="G1036" s="5" t="s">
        <v>880</v>
      </c>
      <c r="H1036" s="3"/>
      <c r="I1036" s="12" t="s">
        <v>48</v>
      </c>
      <c r="J1036" s="3"/>
      <c r="K1036" s="3" t="s">
        <v>49</v>
      </c>
      <c r="L1036" s="11">
        <v>43435</v>
      </c>
      <c r="M1036" s="3">
        <v>36</v>
      </c>
      <c r="N1036" s="3"/>
      <c r="O1036" s="10">
        <v>288000</v>
      </c>
      <c r="P1036" s="8" t="s">
        <v>75</v>
      </c>
      <c r="Q1036" s="9" t="s">
        <v>75</v>
      </c>
    </row>
    <row r="1037" spans="1:17" ht="15" hidden="1" x14ac:dyDescent="0.25">
      <c r="A1037" s="3" t="s">
        <v>2931</v>
      </c>
      <c r="B1037" s="3" t="s">
        <v>3</v>
      </c>
      <c r="C1037" s="3" t="s">
        <v>52</v>
      </c>
      <c r="D1037" s="3" t="s">
        <v>443</v>
      </c>
      <c r="E1037" s="5" t="s">
        <v>444</v>
      </c>
      <c r="F1037" s="3" t="s">
        <v>257</v>
      </c>
      <c r="G1037" s="5" t="s">
        <v>258</v>
      </c>
      <c r="H1037" s="3"/>
      <c r="I1037" s="12" t="s">
        <v>48</v>
      </c>
      <c r="J1037" s="3"/>
      <c r="K1037" s="3" t="s">
        <v>87</v>
      </c>
      <c r="L1037" s="11">
        <v>42644</v>
      </c>
      <c r="M1037" s="3">
        <v>60</v>
      </c>
      <c r="N1037" s="3"/>
      <c r="O1037" s="10">
        <v>37651</v>
      </c>
      <c r="P1037" s="8" t="s">
        <v>246</v>
      </c>
      <c r="Q1037" s="9" t="s">
        <v>246</v>
      </c>
    </row>
    <row r="1038" spans="1:17" ht="15" hidden="1" x14ac:dyDescent="0.25">
      <c r="A1038" s="3" t="s">
        <v>2932</v>
      </c>
      <c r="B1038" s="3" t="s">
        <v>7</v>
      </c>
      <c r="C1038" s="3" t="s">
        <v>52</v>
      </c>
      <c r="D1038" s="3" t="s">
        <v>255</v>
      </c>
      <c r="E1038" s="5" t="s">
        <v>256</v>
      </c>
      <c r="F1038" s="3" t="s">
        <v>985</v>
      </c>
      <c r="G1038" s="5" t="s">
        <v>986</v>
      </c>
      <c r="H1038" s="3"/>
      <c r="I1038" s="12" t="s">
        <v>48</v>
      </c>
      <c r="J1038" s="3"/>
      <c r="K1038" s="3" t="s">
        <v>49</v>
      </c>
      <c r="L1038" s="11" t="s">
        <v>50</v>
      </c>
      <c r="M1038" s="3">
        <v>36</v>
      </c>
      <c r="N1038" s="3"/>
      <c r="O1038" s="10">
        <v>26558</v>
      </c>
      <c r="P1038" s="8" t="s">
        <v>64</v>
      </c>
      <c r="Q1038" s="9" t="s">
        <v>64</v>
      </c>
    </row>
    <row r="1039" spans="1:17" ht="15" hidden="1" x14ac:dyDescent="0.25">
      <c r="A1039" s="3" t="s">
        <v>1916</v>
      </c>
      <c r="B1039" s="3" t="s">
        <v>7</v>
      </c>
      <c r="C1039" s="3" t="s">
        <v>78</v>
      </c>
      <c r="D1039" s="3" t="s">
        <v>82</v>
      </c>
      <c r="E1039" s="5" t="s">
        <v>83</v>
      </c>
      <c r="F1039" s="3"/>
      <c r="G1039" s="5" t="s">
        <v>47</v>
      </c>
      <c r="H1039" s="3"/>
      <c r="I1039" s="12" t="s">
        <v>48</v>
      </c>
      <c r="J1039" s="3"/>
      <c r="K1039" s="3" t="s">
        <v>987</v>
      </c>
      <c r="L1039" s="11">
        <v>42736</v>
      </c>
      <c r="M1039" s="3">
        <v>60</v>
      </c>
      <c r="N1039" s="3"/>
      <c r="O1039" s="10">
        <v>300000</v>
      </c>
      <c r="P1039" s="8" t="s">
        <v>75</v>
      </c>
      <c r="Q1039" s="9" t="s">
        <v>75</v>
      </c>
    </row>
    <row r="1040" spans="1:17" ht="15" hidden="1" x14ac:dyDescent="0.25">
      <c r="A1040" s="3" t="s">
        <v>2933</v>
      </c>
      <c r="B1040" s="3" t="s">
        <v>3</v>
      </c>
      <c r="C1040" s="3" t="s">
        <v>52</v>
      </c>
      <c r="D1040" s="3" t="s">
        <v>816</v>
      </c>
      <c r="E1040" s="5" t="s">
        <v>817</v>
      </c>
      <c r="F1040" s="3" t="s">
        <v>820</v>
      </c>
      <c r="G1040" s="5" t="s">
        <v>821</v>
      </c>
      <c r="H1040" s="3"/>
      <c r="I1040" s="12" t="s">
        <v>57</v>
      </c>
      <c r="J1040" s="3"/>
      <c r="K1040" s="3" t="s">
        <v>58</v>
      </c>
      <c r="L1040" s="11">
        <v>43191</v>
      </c>
      <c r="M1040" s="3">
        <v>60</v>
      </c>
      <c r="N1040" s="3"/>
      <c r="O1040" s="10">
        <v>498000</v>
      </c>
      <c r="P1040" s="8" t="s">
        <v>246</v>
      </c>
      <c r="Q1040" s="9" t="s">
        <v>246</v>
      </c>
    </row>
    <row r="1041" spans="1:17" ht="15" hidden="1" x14ac:dyDescent="0.25">
      <c r="A1041" s="3" t="s">
        <v>2934</v>
      </c>
      <c r="B1041" s="3" t="s">
        <v>17</v>
      </c>
      <c r="C1041" s="3" t="s">
        <v>52</v>
      </c>
      <c r="D1041" s="3" t="s">
        <v>988</v>
      </c>
      <c r="E1041" s="5" t="s">
        <v>989</v>
      </c>
      <c r="F1041" s="3" t="s">
        <v>774</v>
      </c>
      <c r="G1041" s="5" t="s">
        <v>775</v>
      </c>
      <c r="H1041" s="3"/>
      <c r="I1041" s="12" t="s">
        <v>57</v>
      </c>
      <c r="J1041" s="3"/>
      <c r="K1041" s="3" t="s">
        <v>58</v>
      </c>
      <c r="L1041" s="11">
        <v>43160</v>
      </c>
      <c r="M1041" s="3">
        <v>36</v>
      </c>
      <c r="N1041" s="3"/>
      <c r="O1041" s="10">
        <v>34000</v>
      </c>
      <c r="P1041" s="8" t="s">
        <v>246</v>
      </c>
      <c r="Q1041" s="9" t="s">
        <v>246</v>
      </c>
    </row>
    <row r="1042" spans="1:17" ht="15" hidden="1" x14ac:dyDescent="0.25">
      <c r="A1042" s="3" t="s">
        <v>1917</v>
      </c>
      <c r="B1042" s="3" t="s">
        <v>7</v>
      </c>
      <c r="C1042" s="3" t="s">
        <v>52</v>
      </c>
      <c r="D1042" s="3" t="s">
        <v>990</v>
      </c>
      <c r="E1042" s="5" t="s">
        <v>991</v>
      </c>
      <c r="F1042" s="3" t="s">
        <v>879</v>
      </c>
      <c r="G1042" s="5" t="s">
        <v>880</v>
      </c>
      <c r="H1042" s="3"/>
      <c r="I1042" s="12" t="s">
        <v>57</v>
      </c>
      <c r="J1042" s="3"/>
      <c r="K1042" s="3" t="s">
        <v>58</v>
      </c>
      <c r="L1042" s="11" t="s">
        <v>50</v>
      </c>
      <c r="M1042" s="3">
        <v>12</v>
      </c>
      <c r="N1042" s="3"/>
      <c r="O1042" s="10">
        <v>285000</v>
      </c>
      <c r="P1042" s="8" t="s">
        <v>75</v>
      </c>
      <c r="Q1042" s="9" t="s">
        <v>75</v>
      </c>
    </row>
    <row r="1043" spans="1:17" ht="15" hidden="1" x14ac:dyDescent="0.25">
      <c r="A1043" s="3" t="s">
        <v>1918</v>
      </c>
      <c r="B1043" s="3" t="s">
        <v>18</v>
      </c>
      <c r="C1043" s="3" t="s">
        <v>52</v>
      </c>
      <c r="D1043" s="3" t="s">
        <v>992</v>
      </c>
      <c r="E1043" s="5" t="s">
        <v>993</v>
      </c>
      <c r="F1043" s="3" t="s">
        <v>492</v>
      </c>
      <c r="G1043" s="5" t="s">
        <v>493</v>
      </c>
      <c r="H1043" s="3"/>
      <c r="I1043" s="12" t="s">
        <v>57</v>
      </c>
      <c r="J1043" s="3"/>
      <c r="K1043" s="3" t="s">
        <v>58</v>
      </c>
      <c r="L1043" s="11">
        <v>43435</v>
      </c>
      <c r="M1043" s="3">
        <v>48</v>
      </c>
      <c r="N1043" s="3"/>
      <c r="O1043" s="10">
        <v>537000</v>
      </c>
      <c r="P1043" s="8" t="s">
        <v>75</v>
      </c>
      <c r="Q1043" s="9" t="s">
        <v>75</v>
      </c>
    </row>
    <row r="1044" spans="1:17" ht="15" hidden="1" x14ac:dyDescent="0.25">
      <c r="A1044" s="3" t="s">
        <v>1919</v>
      </c>
      <c r="B1044" s="3" t="s">
        <v>7</v>
      </c>
      <c r="C1044" s="3" t="s">
        <v>52</v>
      </c>
      <c r="D1044" s="3" t="s">
        <v>45</v>
      </c>
      <c r="E1044" s="5" t="s">
        <v>46</v>
      </c>
      <c r="F1044" s="3" t="s">
        <v>370</v>
      </c>
      <c r="G1044" s="5" t="s">
        <v>371</v>
      </c>
      <c r="H1044" s="3"/>
      <c r="I1044" s="12" t="s">
        <v>48</v>
      </c>
      <c r="J1044" s="3"/>
      <c r="K1044" s="3" t="s">
        <v>87</v>
      </c>
      <c r="L1044" s="11">
        <v>42736</v>
      </c>
      <c r="M1044" s="3">
        <v>60</v>
      </c>
      <c r="N1044" s="3"/>
      <c r="O1044" s="10">
        <v>108000</v>
      </c>
      <c r="P1044" s="8" t="s">
        <v>75</v>
      </c>
      <c r="Q1044" s="9" t="s">
        <v>75</v>
      </c>
    </row>
    <row r="1045" spans="1:17" ht="15" hidden="1" x14ac:dyDescent="0.25">
      <c r="A1045" s="3" t="s">
        <v>1920</v>
      </c>
      <c r="B1045" s="3" t="s">
        <v>3</v>
      </c>
      <c r="C1045" s="3" t="s">
        <v>44</v>
      </c>
      <c r="D1045" s="3" t="s">
        <v>82</v>
      </c>
      <c r="E1045" s="5" t="s">
        <v>83</v>
      </c>
      <c r="F1045" s="3"/>
      <c r="G1045" s="5" t="s">
        <v>47</v>
      </c>
      <c r="H1045" s="3"/>
      <c r="I1045" s="12" t="s">
        <v>48</v>
      </c>
      <c r="J1045" s="3"/>
      <c r="K1045" s="3" t="s">
        <v>49</v>
      </c>
      <c r="L1045" s="11">
        <v>42948</v>
      </c>
      <c r="M1045" s="3">
        <v>24</v>
      </c>
      <c r="N1045" s="3"/>
      <c r="O1045" s="10">
        <v>30000</v>
      </c>
      <c r="P1045" s="8" t="s">
        <v>75</v>
      </c>
      <c r="Q1045" s="9" t="s">
        <v>75</v>
      </c>
    </row>
    <row r="1046" spans="1:17" ht="15" hidden="1" x14ac:dyDescent="0.25">
      <c r="A1046" s="3" t="s">
        <v>2935</v>
      </c>
      <c r="B1046" s="3" t="s">
        <v>4</v>
      </c>
      <c r="C1046" s="3" t="s">
        <v>52</v>
      </c>
      <c r="D1046" s="3" t="s">
        <v>618</v>
      </c>
      <c r="E1046" s="5" t="s">
        <v>619</v>
      </c>
      <c r="F1046" s="3" t="s">
        <v>994</v>
      </c>
      <c r="G1046" s="5" t="s">
        <v>995</v>
      </c>
      <c r="H1046" s="3"/>
      <c r="I1046" s="12" t="s">
        <v>57</v>
      </c>
      <c r="J1046" s="3"/>
      <c r="K1046" s="3" t="s">
        <v>58</v>
      </c>
      <c r="L1046" s="11">
        <v>43221</v>
      </c>
      <c r="M1046" s="3">
        <v>36</v>
      </c>
      <c r="N1046" s="3"/>
      <c r="O1046" s="10">
        <v>35000</v>
      </c>
      <c r="P1046" s="8" t="s">
        <v>246</v>
      </c>
      <c r="Q1046" s="9" t="s">
        <v>246</v>
      </c>
    </row>
    <row r="1047" spans="1:17" hidden="1" x14ac:dyDescent="0.3">
      <c r="A1047" s="3" t="s">
        <v>2936</v>
      </c>
      <c r="B1047" s="3" t="s">
        <v>1</v>
      </c>
      <c r="C1047" s="3" t="s">
        <v>52</v>
      </c>
      <c r="D1047" s="3" t="s">
        <v>53</v>
      </c>
      <c r="E1047" s="5" t="s">
        <v>54</v>
      </c>
      <c r="F1047" s="3" t="s">
        <v>770</v>
      </c>
      <c r="G1047" s="5" t="s">
        <v>771</v>
      </c>
      <c r="H1047" s="3"/>
      <c r="I1047" s="12" t="s">
        <v>57</v>
      </c>
      <c r="J1047" s="3"/>
      <c r="K1047" s="3" t="s">
        <v>58</v>
      </c>
      <c r="L1047" s="11">
        <v>42430</v>
      </c>
      <c r="M1047" s="3">
        <v>12</v>
      </c>
      <c r="N1047" s="3"/>
      <c r="O1047" s="10">
        <v>14256</v>
      </c>
      <c r="P1047" s="8" t="s">
        <v>59</v>
      </c>
      <c r="Q1047" s="9" t="s">
        <v>59</v>
      </c>
    </row>
    <row r="1048" spans="1:17" ht="15" hidden="1" x14ac:dyDescent="0.25">
      <c r="A1048" s="3" t="s">
        <v>1921</v>
      </c>
      <c r="B1048" s="3" t="s">
        <v>8</v>
      </c>
      <c r="C1048" s="3" t="s">
        <v>44</v>
      </c>
      <c r="D1048" s="3" t="s">
        <v>996</v>
      </c>
      <c r="E1048" s="5" t="s">
        <v>997</v>
      </c>
      <c r="F1048" s="3"/>
      <c r="G1048" s="5" t="s">
        <v>47</v>
      </c>
      <c r="H1048" s="3"/>
      <c r="I1048" s="12" t="s">
        <v>48</v>
      </c>
      <c r="J1048" s="3"/>
      <c r="K1048" s="3" t="s">
        <v>87</v>
      </c>
      <c r="L1048" s="11">
        <v>42826</v>
      </c>
      <c r="M1048" s="3">
        <v>24</v>
      </c>
      <c r="N1048" s="3"/>
      <c r="O1048" s="10">
        <v>30000</v>
      </c>
      <c r="P1048" s="8" t="s">
        <v>75</v>
      </c>
      <c r="Q1048" s="9" t="s">
        <v>75</v>
      </c>
    </row>
    <row r="1049" spans="1:17" ht="15" hidden="1" x14ac:dyDescent="0.25">
      <c r="A1049" s="3" t="s">
        <v>2937</v>
      </c>
      <c r="B1049" s="3" t="s">
        <v>210</v>
      </c>
      <c r="C1049" s="3" t="s">
        <v>78</v>
      </c>
      <c r="D1049" s="3" t="s">
        <v>998</v>
      </c>
      <c r="E1049" s="5" t="s">
        <v>999</v>
      </c>
      <c r="F1049" s="3"/>
      <c r="G1049" s="5" t="s">
        <v>47</v>
      </c>
      <c r="H1049" s="3"/>
      <c r="I1049" s="12" t="s">
        <v>48</v>
      </c>
      <c r="J1049" s="3"/>
      <c r="K1049" s="3" t="s">
        <v>49</v>
      </c>
      <c r="L1049" s="11">
        <v>42826</v>
      </c>
      <c r="M1049" s="3">
        <v>48</v>
      </c>
      <c r="N1049" s="3"/>
      <c r="O1049" s="10">
        <v>80342.06</v>
      </c>
      <c r="P1049" s="8" t="s">
        <v>246</v>
      </c>
      <c r="Q1049" s="9" t="s">
        <v>51</v>
      </c>
    </row>
    <row r="1050" spans="1:17" ht="15" hidden="1" x14ac:dyDescent="0.25">
      <c r="A1050" s="3" t="s">
        <v>2938</v>
      </c>
      <c r="B1050" s="3" t="s">
        <v>210</v>
      </c>
      <c r="C1050" s="3" t="s">
        <v>78</v>
      </c>
      <c r="D1050" s="3" t="s">
        <v>998</v>
      </c>
      <c r="E1050" s="5" t="s">
        <v>999</v>
      </c>
      <c r="F1050" s="3"/>
      <c r="G1050" s="5" t="s">
        <v>47</v>
      </c>
      <c r="H1050" s="3"/>
      <c r="I1050" s="12" t="s">
        <v>48</v>
      </c>
      <c r="J1050" s="3"/>
      <c r="K1050" s="3" t="s">
        <v>49</v>
      </c>
      <c r="L1050" s="11">
        <v>42826</v>
      </c>
      <c r="M1050" s="3">
        <v>48</v>
      </c>
      <c r="N1050" s="3"/>
      <c r="O1050" s="10">
        <v>147800</v>
      </c>
      <c r="P1050" s="8" t="s">
        <v>246</v>
      </c>
      <c r="Q1050" s="9" t="s">
        <v>64</v>
      </c>
    </row>
    <row r="1051" spans="1:17" ht="15" hidden="1" x14ac:dyDescent="0.25">
      <c r="A1051" s="3" t="s">
        <v>2939</v>
      </c>
      <c r="B1051" s="3" t="s">
        <v>210</v>
      </c>
      <c r="C1051" s="3" t="s">
        <v>78</v>
      </c>
      <c r="D1051" s="3" t="s">
        <v>998</v>
      </c>
      <c r="E1051" s="5" t="s">
        <v>999</v>
      </c>
      <c r="F1051" s="3"/>
      <c r="G1051" s="5" t="s">
        <v>47</v>
      </c>
      <c r="H1051" s="3"/>
      <c r="I1051" s="12" t="s">
        <v>48</v>
      </c>
      <c r="J1051" s="3"/>
      <c r="K1051" s="3" t="s">
        <v>49</v>
      </c>
      <c r="L1051" s="11">
        <v>42826</v>
      </c>
      <c r="M1051" s="3">
        <v>48</v>
      </c>
      <c r="N1051" s="3"/>
      <c r="O1051" s="10">
        <v>222000</v>
      </c>
      <c r="P1051" s="8" t="s">
        <v>246</v>
      </c>
      <c r="Q1051" s="9" t="s">
        <v>246</v>
      </c>
    </row>
    <row r="1052" spans="1:17" ht="15" hidden="1" x14ac:dyDescent="0.25">
      <c r="A1052" s="3" t="s">
        <v>2940</v>
      </c>
      <c r="B1052" s="3" t="s">
        <v>210</v>
      </c>
      <c r="C1052" s="3" t="s">
        <v>78</v>
      </c>
      <c r="D1052" s="3" t="s">
        <v>998</v>
      </c>
      <c r="E1052" s="5" t="s">
        <v>999</v>
      </c>
      <c r="F1052" s="3"/>
      <c r="G1052" s="5" t="s">
        <v>47</v>
      </c>
      <c r="H1052" s="3"/>
      <c r="I1052" s="12" t="s">
        <v>48</v>
      </c>
      <c r="J1052" s="3"/>
      <c r="K1052" s="3" t="s">
        <v>49</v>
      </c>
      <c r="L1052" s="11">
        <v>42826</v>
      </c>
      <c r="M1052" s="3">
        <v>48</v>
      </c>
      <c r="N1052" s="3"/>
      <c r="O1052" s="10">
        <v>80000</v>
      </c>
      <c r="P1052" s="8" t="s">
        <v>246</v>
      </c>
      <c r="Q1052" s="7" t="s">
        <v>213</v>
      </c>
    </row>
    <row r="1053" spans="1:17" hidden="1" x14ac:dyDescent="0.3">
      <c r="A1053" s="3" t="s">
        <v>2941</v>
      </c>
      <c r="B1053" s="3" t="s">
        <v>210</v>
      </c>
      <c r="C1053" s="3" t="s">
        <v>78</v>
      </c>
      <c r="D1053" s="3" t="s">
        <v>998</v>
      </c>
      <c r="E1053" s="5" t="s">
        <v>999</v>
      </c>
      <c r="F1053" s="3"/>
      <c r="G1053" s="5" t="s">
        <v>47</v>
      </c>
      <c r="H1053" s="3"/>
      <c r="I1053" s="12" t="s">
        <v>48</v>
      </c>
      <c r="J1053" s="3"/>
      <c r="K1053" s="3" t="s">
        <v>49</v>
      </c>
      <c r="L1053" s="11">
        <v>42826</v>
      </c>
      <c r="M1053" s="3">
        <v>48</v>
      </c>
      <c r="N1053" s="3"/>
      <c r="O1053" s="10">
        <v>25185.07</v>
      </c>
      <c r="P1053" s="8" t="s">
        <v>246</v>
      </c>
      <c r="Q1053" s="9" t="s">
        <v>59</v>
      </c>
    </row>
    <row r="1054" spans="1:17" ht="15" hidden="1" x14ac:dyDescent="0.25">
      <c r="A1054" s="3" t="s">
        <v>2942</v>
      </c>
      <c r="B1054" s="3" t="s">
        <v>210</v>
      </c>
      <c r="C1054" s="3" t="s">
        <v>78</v>
      </c>
      <c r="D1054" s="3" t="s">
        <v>998</v>
      </c>
      <c r="E1054" s="5" t="s">
        <v>999</v>
      </c>
      <c r="F1054" s="3"/>
      <c r="G1054" s="5" t="s">
        <v>47</v>
      </c>
      <c r="H1054" s="3"/>
      <c r="I1054" s="12" t="s">
        <v>48</v>
      </c>
      <c r="J1054" s="3"/>
      <c r="K1054" s="3" t="s">
        <v>49</v>
      </c>
      <c r="L1054" s="11">
        <v>42826</v>
      </c>
      <c r="M1054" s="3">
        <v>48</v>
      </c>
      <c r="N1054" s="3"/>
      <c r="O1054" s="10">
        <v>31200</v>
      </c>
      <c r="P1054" s="8" t="s">
        <v>246</v>
      </c>
      <c r="Q1054" s="9" t="s">
        <v>103</v>
      </c>
    </row>
    <row r="1055" spans="1:17" ht="15" hidden="1" x14ac:dyDescent="0.25">
      <c r="A1055" s="3" t="s">
        <v>2943</v>
      </c>
      <c r="B1055" s="3" t="s">
        <v>210</v>
      </c>
      <c r="C1055" s="3" t="s">
        <v>78</v>
      </c>
      <c r="D1055" s="3" t="s">
        <v>998</v>
      </c>
      <c r="E1055" s="5" t="s">
        <v>999</v>
      </c>
      <c r="F1055" s="3"/>
      <c r="G1055" s="5" t="s">
        <v>47</v>
      </c>
      <c r="H1055" s="3"/>
      <c r="I1055" s="12" t="s">
        <v>48</v>
      </c>
      <c r="J1055" s="3"/>
      <c r="K1055" s="3" t="s">
        <v>49</v>
      </c>
      <c r="L1055" s="11">
        <v>42826</v>
      </c>
      <c r="M1055" s="3">
        <v>48</v>
      </c>
      <c r="N1055" s="3"/>
      <c r="O1055" s="10">
        <v>130000</v>
      </c>
      <c r="P1055" s="8" t="s">
        <v>246</v>
      </c>
      <c r="Q1055" s="9" t="s">
        <v>113</v>
      </c>
    </row>
    <row r="1056" spans="1:17" ht="15" hidden="1" x14ac:dyDescent="0.25">
      <c r="A1056" s="3" t="s">
        <v>2944</v>
      </c>
      <c r="B1056" s="3" t="s">
        <v>210</v>
      </c>
      <c r="C1056" s="3" t="s">
        <v>78</v>
      </c>
      <c r="D1056" s="3" t="s">
        <v>998</v>
      </c>
      <c r="E1056" s="5" t="s">
        <v>999</v>
      </c>
      <c r="F1056" s="3"/>
      <c r="G1056" s="5" t="s">
        <v>47</v>
      </c>
      <c r="H1056" s="3"/>
      <c r="I1056" s="12" t="s">
        <v>48</v>
      </c>
      <c r="J1056" s="3"/>
      <c r="K1056" s="3" t="s">
        <v>49</v>
      </c>
      <c r="L1056" s="11">
        <v>42826</v>
      </c>
      <c r="M1056" s="3">
        <v>48</v>
      </c>
      <c r="N1056" s="3"/>
      <c r="O1056" s="10">
        <v>85000</v>
      </c>
      <c r="P1056" s="8" t="s">
        <v>246</v>
      </c>
      <c r="Q1056" s="9" t="s">
        <v>81</v>
      </c>
    </row>
    <row r="1057" spans="1:17" ht="15" hidden="1" x14ac:dyDescent="0.25">
      <c r="A1057" s="3" t="s">
        <v>2945</v>
      </c>
      <c r="B1057" s="3" t="s">
        <v>210</v>
      </c>
      <c r="C1057" s="3" t="s">
        <v>78</v>
      </c>
      <c r="D1057" s="3" t="s">
        <v>998</v>
      </c>
      <c r="E1057" s="5" t="s">
        <v>999</v>
      </c>
      <c r="F1057" s="3"/>
      <c r="G1057" s="5" t="s">
        <v>47</v>
      </c>
      <c r="H1057" s="3"/>
      <c r="I1057" s="12" t="s">
        <v>48</v>
      </c>
      <c r="J1057" s="3"/>
      <c r="K1057" s="3" t="s">
        <v>49</v>
      </c>
      <c r="L1057" s="11">
        <v>42826</v>
      </c>
      <c r="M1057" s="3">
        <v>48</v>
      </c>
      <c r="N1057" s="3"/>
      <c r="O1057" s="10">
        <v>78000</v>
      </c>
      <c r="P1057" s="8" t="s">
        <v>246</v>
      </c>
      <c r="Q1057" s="9" t="s">
        <v>108</v>
      </c>
    </row>
    <row r="1058" spans="1:17" ht="15" hidden="1" x14ac:dyDescent="0.25">
      <c r="A1058" s="3" t="s">
        <v>1922</v>
      </c>
      <c r="B1058" s="3" t="s">
        <v>210</v>
      </c>
      <c r="C1058" s="3" t="s">
        <v>78</v>
      </c>
      <c r="D1058" s="3" t="s">
        <v>998</v>
      </c>
      <c r="E1058" s="5" t="s">
        <v>999</v>
      </c>
      <c r="F1058" s="3"/>
      <c r="G1058" s="5" t="s">
        <v>47</v>
      </c>
      <c r="H1058" s="3"/>
      <c r="I1058" s="12" t="s">
        <v>48</v>
      </c>
      <c r="J1058" s="3"/>
      <c r="K1058" s="3" t="s">
        <v>49</v>
      </c>
      <c r="L1058" s="11">
        <v>42826</v>
      </c>
      <c r="M1058" s="3">
        <v>48</v>
      </c>
      <c r="N1058" s="3"/>
      <c r="O1058" s="10">
        <v>35000</v>
      </c>
      <c r="P1058" s="8" t="s">
        <v>246</v>
      </c>
      <c r="Q1058" s="9" t="s">
        <v>75</v>
      </c>
    </row>
    <row r="1059" spans="1:17" ht="15" hidden="1" x14ac:dyDescent="0.25">
      <c r="A1059" s="3" t="s">
        <v>1923</v>
      </c>
      <c r="B1059" s="3" t="s">
        <v>210</v>
      </c>
      <c r="C1059" s="3" t="s">
        <v>78</v>
      </c>
      <c r="D1059" s="3" t="s">
        <v>998</v>
      </c>
      <c r="E1059" s="5" t="s">
        <v>999</v>
      </c>
      <c r="F1059" s="3"/>
      <c r="G1059" s="5" t="s">
        <v>47</v>
      </c>
      <c r="H1059" s="3"/>
      <c r="I1059" s="12" t="s">
        <v>48</v>
      </c>
      <c r="J1059" s="3"/>
      <c r="K1059" s="3" t="s">
        <v>49</v>
      </c>
      <c r="L1059" s="11">
        <v>42826</v>
      </c>
      <c r="M1059" s="3">
        <v>48</v>
      </c>
      <c r="N1059" s="3"/>
      <c r="O1059" s="10">
        <v>37000</v>
      </c>
      <c r="P1059" s="8" t="s">
        <v>246</v>
      </c>
      <c r="Q1059" s="9" t="s">
        <v>187</v>
      </c>
    </row>
    <row r="1060" spans="1:17" ht="15" hidden="1" x14ac:dyDescent="0.25">
      <c r="A1060" s="3" t="s">
        <v>1924</v>
      </c>
      <c r="B1060" s="3" t="s">
        <v>210</v>
      </c>
      <c r="C1060" s="3" t="s">
        <v>78</v>
      </c>
      <c r="D1060" s="3" t="s">
        <v>998</v>
      </c>
      <c r="E1060" s="5" t="s">
        <v>999</v>
      </c>
      <c r="F1060" s="3"/>
      <c r="G1060" s="5" t="s">
        <v>47</v>
      </c>
      <c r="H1060" s="3"/>
      <c r="I1060" s="12" t="s">
        <v>48</v>
      </c>
      <c r="J1060" s="3"/>
      <c r="K1060" s="3" t="s">
        <v>49</v>
      </c>
      <c r="L1060" s="11">
        <v>42826</v>
      </c>
      <c r="M1060" s="3">
        <v>48</v>
      </c>
      <c r="N1060" s="3"/>
      <c r="O1060" s="10">
        <v>100000</v>
      </c>
      <c r="P1060" s="8" t="s">
        <v>246</v>
      </c>
      <c r="Q1060" s="9" t="s">
        <v>84</v>
      </c>
    </row>
    <row r="1061" spans="1:17" ht="15" hidden="1" x14ac:dyDescent="0.25">
      <c r="A1061" s="3" t="s">
        <v>2946</v>
      </c>
      <c r="B1061" s="3" t="s">
        <v>2</v>
      </c>
      <c r="C1061" s="3" t="s">
        <v>124</v>
      </c>
      <c r="D1061" s="3" t="s">
        <v>196</v>
      </c>
      <c r="E1061" s="5" t="s">
        <v>197</v>
      </c>
      <c r="F1061" s="3" t="s">
        <v>198</v>
      </c>
      <c r="G1061" s="5" t="s">
        <v>199</v>
      </c>
      <c r="H1061" s="3"/>
      <c r="I1061" s="12" t="s">
        <v>57</v>
      </c>
      <c r="J1061" s="3"/>
      <c r="K1061" s="3" t="s">
        <v>58</v>
      </c>
      <c r="L1061" s="11">
        <v>42705</v>
      </c>
      <c r="M1061" s="3">
        <v>12</v>
      </c>
      <c r="N1061" s="3"/>
      <c r="O1061" s="10">
        <v>284000</v>
      </c>
      <c r="P1061" s="8" t="s">
        <v>103</v>
      </c>
      <c r="Q1061" s="9" t="s">
        <v>103</v>
      </c>
    </row>
    <row r="1062" spans="1:17" ht="15" hidden="1" x14ac:dyDescent="0.25">
      <c r="A1062" s="3" t="s">
        <v>2947</v>
      </c>
      <c r="B1062" s="3" t="s">
        <v>7</v>
      </c>
      <c r="C1062" s="3" t="s">
        <v>52</v>
      </c>
      <c r="D1062" s="3" t="s">
        <v>255</v>
      </c>
      <c r="E1062" s="5" t="s">
        <v>256</v>
      </c>
      <c r="F1062" s="3" t="s">
        <v>257</v>
      </c>
      <c r="G1062" s="5" t="s">
        <v>258</v>
      </c>
      <c r="H1062" s="3"/>
      <c r="I1062" s="12" t="s">
        <v>48</v>
      </c>
      <c r="J1062" s="3"/>
      <c r="K1062" s="3" t="s">
        <v>49</v>
      </c>
      <c r="L1062" s="11">
        <v>42644</v>
      </c>
      <c r="M1062" s="3">
        <v>36</v>
      </c>
      <c r="N1062" s="3"/>
      <c r="O1062" s="10">
        <v>34000</v>
      </c>
      <c r="P1062" s="8" t="s">
        <v>246</v>
      </c>
      <c r="Q1062" s="9" t="s">
        <v>246</v>
      </c>
    </row>
    <row r="1063" spans="1:17" ht="15" hidden="1" x14ac:dyDescent="0.25">
      <c r="A1063" s="3" t="s">
        <v>2948</v>
      </c>
      <c r="B1063" s="3" t="s">
        <v>8</v>
      </c>
      <c r="C1063" s="3" t="s">
        <v>52</v>
      </c>
      <c r="D1063" s="3" t="s">
        <v>1000</v>
      </c>
      <c r="E1063" s="5" t="s">
        <v>1001</v>
      </c>
      <c r="F1063" s="3" t="s">
        <v>614</v>
      </c>
      <c r="G1063" s="5" t="s">
        <v>615</v>
      </c>
      <c r="H1063" s="3"/>
      <c r="I1063" s="12" t="s">
        <v>57</v>
      </c>
      <c r="J1063" s="3"/>
      <c r="K1063" s="3" t="s">
        <v>58</v>
      </c>
      <c r="L1063" s="11">
        <v>43132</v>
      </c>
      <c r="M1063" s="3">
        <v>36</v>
      </c>
      <c r="N1063" s="3"/>
      <c r="O1063" s="10">
        <v>44000</v>
      </c>
      <c r="P1063" s="8" t="s">
        <v>246</v>
      </c>
      <c r="Q1063" s="9" t="s">
        <v>246</v>
      </c>
    </row>
    <row r="1064" spans="1:17" ht="15" hidden="1" x14ac:dyDescent="0.25">
      <c r="A1064" s="3" t="s">
        <v>2949</v>
      </c>
      <c r="B1064" s="3" t="s">
        <v>10</v>
      </c>
      <c r="C1064" s="3" t="s">
        <v>52</v>
      </c>
      <c r="D1064" s="3" t="s">
        <v>849</v>
      </c>
      <c r="E1064" s="5" t="s">
        <v>850</v>
      </c>
      <c r="F1064" s="3" t="s">
        <v>542</v>
      </c>
      <c r="G1064" s="5" t="s">
        <v>543</v>
      </c>
      <c r="H1064" s="3"/>
      <c r="I1064" s="12" t="s">
        <v>48</v>
      </c>
      <c r="J1064" s="3"/>
      <c r="K1064" s="3" t="s">
        <v>58</v>
      </c>
      <c r="L1064" s="11">
        <v>43497</v>
      </c>
      <c r="M1064" s="3">
        <v>36</v>
      </c>
      <c r="N1064" s="3"/>
      <c r="O1064" s="10">
        <v>168509</v>
      </c>
      <c r="P1064" s="8" t="s">
        <v>64</v>
      </c>
      <c r="Q1064" s="9" t="s">
        <v>64</v>
      </c>
    </row>
    <row r="1065" spans="1:17" ht="15" hidden="1" x14ac:dyDescent="0.25">
      <c r="A1065" s="3" t="s">
        <v>2950</v>
      </c>
      <c r="B1065" s="3" t="s">
        <v>3</v>
      </c>
      <c r="C1065" s="3" t="s">
        <v>52</v>
      </c>
      <c r="D1065" s="3" t="s">
        <v>849</v>
      </c>
      <c r="E1065" s="5" t="s">
        <v>850</v>
      </c>
      <c r="F1065" s="3" t="s">
        <v>542</v>
      </c>
      <c r="G1065" s="5" t="s">
        <v>543</v>
      </c>
      <c r="H1065" s="3"/>
      <c r="I1065" s="12" t="s">
        <v>48</v>
      </c>
      <c r="J1065" s="3"/>
      <c r="K1065" s="3" t="s">
        <v>58</v>
      </c>
      <c r="L1065" s="11">
        <v>42979</v>
      </c>
      <c r="M1065" s="3">
        <v>36</v>
      </c>
      <c r="N1065" s="3"/>
      <c r="O1065" s="10">
        <v>202112</v>
      </c>
      <c r="P1065" s="8" t="s">
        <v>64</v>
      </c>
      <c r="Q1065" s="9" t="s">
        <v>64</v>
      </c>
    </row>
    <row r="1066" spans="1:17" hidden="1" x14ac:dyDescent="0.3">
      <c r="A1066" s="3" t="s">
        <v>2951</v>
      </c>
      <c r="B1066" s="3" t="s">
        <v>8</v>
      </c>
      <c r="C1066" s="3" t="s">
        <v>78</v>
      </c>
      <c r="D1066" s="3" t="s">
        <v>847</v>
      </c>
      <c r="E1066" s="5" t="s">
        <v>848</v>
      </c>
      <c r="F1066" s="3"/>
      <c r="G1066" s="5" t="s">
        <v>47</v>
      </c>
      <c r="H1066" s="3"/>
      <c r="I1066" s="12" t="s">
        <v>48</v>
      </c>
      <c r="J1066" s="3"/>
      <c r="K1066" s="3" t="s">
        <v>49</v>
      </c>
      <c r="L1066" s="11">
        <v>43040</v>
      </c>
      <c r="M1066" s="3">
        <v>48</v>
      </c>
      <c r="N1066" s="3"/>
      <c r="O1066" s="10">
        <v>23766.5</v>
      </c>
      <c r="P1066" s="8" t="s">
        <v>59</v>
      </c>
      <c r="Q1066" s="9" t="s">
        <v>59</v>
      </c>
    </row>
    <row r="1067" spans="1:17" ht="15" hidden="1" x14ac:dyDescent="0.25">
      <c r="A1067" s="3" t="s">
        <v>2952</v>
      </c>
      <c r="B1067" s="3" t="s">
        <v>3</v>
      </c>
      <c r="C1067" s="3" t="s">
        <v>52</v>
      </c>
      <c r="D1067" s="3" t="s">
        <v>443</v>
      </c>
      <c r="E1067" s="5" t="s">
        <v>444</v>
      </c>
      <c r="F1067" s="3" t="s">
        <v>257</v>
      </c>
      <c r="G1067" s="5" t="s">
        <v>258</v>
      </c>
      <c r="H1067" s="3"/>
      <c r="I1067" s="12" t="s">
        <v>48</v>
      </c>
      <c r="J1067" s="3"/>
      <c r="K1067" s="3" t="s">
        <v>49</v>
      </c>
      <c r="L1067" s="11">
        <v>42705</v>
      </c>
      <c r="M1067" s="3">
        <v>36</v>
      </c>
      <c r="N1067" s="3"/>
      <c r="O1067" s="10">
        <v>35000</v>
      </c>
      <c r="P1067" s="8" t="s">
        <v>246</v>
      </c>
      <c r="Q1067" s="9" t="s">
        <v>246</v>
      </c>
    </row>
    <row r="1068" spans="1:17" ht="15" hidden="1" x14ac:dyDescent="0.25">
      <c r="A1068" s="3" t="s">
        <v>1925</v>
      </c>
      <c r="B1068" s="3" t="s">
        <v>5</v>
      </c>
      <c r="C1068" s="3" t="s">
        <v>52</v>
      </c>
      <c r="D1068" s="3" t="s">
        <v>255</v>
      </c>
      <c r="E1068" s="5" t="s">
        <v>256</v>
      </c>
      <c r="F1068" s="3" t="s">
        <v>257</v>
      </c>
      <c r="G1068" s="5" t="s">
        <v>258</v>
      </c>
      <c r="H1068" s="3"/>
      <c r="I1068" s="12" t="s">
        <v>48</v>
      </c>
      <c r="J1068" s="3"/>
      <c r="K1068" s="3" t="s">
        <v>49</v>
      </c>
      <c r="L1068" s="11">
        <v>42614</v>
      </c>
      <c r="M1068" s="3">
        <v>12</v>
      </c>
      <c r="N1068" s="3"/>
      <c r="O1068" s="10">
        <v>78000</v>
      </c>
      <c r="P1068" s="8" t="s">
        <v>75</v>
      </c>
      <c r="Q1068" s="9" t="s">
        <v>75</v>
      </c>
    </row>
    <row r="1069" spans="1:17" ht="15" hidden="1" x14ac:dyDescent="0.25">
      <c r="A1069" s="3" t="s">
        <v>1926</v>
      </c>
      <c r="B1069" s="3" t="s">
        <v>4</v>
      </c>
      <c r="C1069" s="3" t="s">
        <v>52</v>
      </c>
      <c r="D1069" s="3" t="s">
        <v>443</v>
      </c>
      <c r="E1069" s="5" t="s">
        <v>444</v>
      </c>
      <c r="F1069" s="3" t="s">
        <v>257</v>
      </c>
      <c r="G1069" s="5" t="s">
        <v>258</v>
      </c>
      <c r="H1069" s="3"/>
      <c r="I1069" s="12" t="s">
        <v>48</v>
      </c>
      <c r="J1069" s="3"/>
      <c r="K1069" s="3" t="s">
        <v>49</v>
      </c>
      <c r="L1069" s="11">
        <v>43221</v>
      </c>
      <c r="M1069" s="3">
        <v>24</v>
      </c>
      <c r="N1069" s="3"/>
      <c r="O1069" s="10">
        <v>77900</v>
      </c>
      <c r="P1069" s="8" t="s">
        <v>187</v>
      </c>
      <c r="Q1069" s="9" t="s">
        <v>187</v>
      </c>
    </row>
    <row r="1070" spans="1:17" ht="15" hidden="1" x14ac:dyDescent="0.25">
      <c r="A1070" s="3" t="s">
        <v>1927</v>
      </c>
      <c r="B1070" s="3" t="s">
        <v>7</v>
      </c>
      <c r="C1070" s="3" t="s">
        <v>52</v>
      </c>
      <c r="D1070" s="3" t="s">
        <v>255</v>
      </c>
      <c r="E1070" s="5" t="s">
        <v>256</v>
      </c>
      <c r="F1070" s="3" t="s">
        <v>257</v>
      </c>
      <c r="G1070" s="5" t="s">
        <v>258</v>
      </c>
      <c r="H1070" s="3"/>
      <c r="I1070" s="12" t="s">
        <v>48</v>
      </c>
      <c r="J1070" s="3"/>
      <c r="K1070" s="3" t="s">
        <v>49</v>
      </c>
      <c r="L1070" s="11" t="s">
        <v>50</v>
      </c>
      <c r="M1070" s="3">
        <v>12</v>
      </c>
      <c r="N1070" s="3"/>
      <c r="O1070" s="10">
        <v>80000</v>
      </c>
      <c r="P1070" s="8" t="s">
        <v>75</v>
      </c>
      <c r="Q1070" s="9" t="s">
        <v>75</v>
      </c>
    </row>
    <row r="1071" spans="1:17" ht="15" hidden="1" x14ac:dyDescent="0.25">
      <c r="A1071" s="3" t="s">
        <v>2953</v>
      </c>
      <c r="B1071" s="3" t="s">
        <v>17</v>
      </c>
      <c r="C1071" s="3" t="s">
        <v>78</v>
      </c>
      <c r="D1071" s="3" t="s">
        <v>143</v>
      </c>
      <c r="E1071" s="5" t="s">
        <v>144</v>
      </c>
      <c r="F1071" s="3"/>
      <c r="G1071" s="5" t="s">
        <v>47</v>
      </c>
      <c r="H1071" s="3"/>
      <c r="I1071" s="12" t="s">
        <v>48</v>
      </c>
      <c r="J1071" s="3"/>
      <c r="K1071" s="3" t="s">
        <v>87</v>
      </c>
      <c r="L1071" s="11">
        <v>43221</v>
      </c>
      <c r="M1071" s="3">
        <v>60</v>
      </c>
      <c r="N1071" s="3"/>
      <c r="O1071" s="10">
        <v>488000</v>
      </c>
      <c r="P1071" s="8" t="s">
        <v>103</v>
      </c>
      <c r="Q1071" s="9" t="s">
        <v>103</v>
      </c>
    </row>
    <row r="1072" spans="1:17" ht="15" hidden="1" x14ac:dyDescent="0.25">
      <c r="A1072" s="3" t="s">
        <v>1928</v>
      </c>
      <c r="B1072" s="3" t="s">
        <v>7</v>
      </c>
      <c r="C1072" s="3" t="s">
        <v>124</v>
      </c>
      <c r="D1072" s="3" t="s">
        <v>704</v>
      </c>
      <c r="E1072" s="5" t="s">
        <v>705</v>
      </c>
      <c r="F1072" s="3" t="s">
        <v>1002</v>
      </c>
      <c r="G1072" s="5" t="s">
        <v>1003</v>
      </c>
      <c r="H1072" s="3"/>
      <c r="I1072" s="12" t="s">
        <v>48</v>
      </c>
      <c r="J1072" s="3"/>
      <c r="K1072" s="3" t="s">
        <v>49</v>
      </c>
      <c r="L1072" s="11">
        <v>42856</v>
      </c>
      <c r="M1072" s="3">
        <v>36</v>
      </c>
      <c r="N1072" s="3"/>
      <c r="O1072" s="10">
        <v>96000</v>
      </c>
      <c r="P1072" s="8" t="s">
        <v>75</v>
      </c>
      <c r="Q1072" s="9" t="s">
        <v>75</v>
      </c>
    </row>
    <row r="1073" spans="1:17" ht="15" hidden="1" x14ac:dyDescent="0.25">
      <c r="A1073" s="3" t="s">
        <v>2954</v>
      </c>
      <c r="B1073" s="3" t="s">
        <v>7</v>
      </c>
      <c r="C1073" s="3" t="s">
        <v>52</v>
      </c>
      <c r="D1073" s="3" t="s">
        <v>247</v>
      </c>
      <c r="E1073" s="5" t="s">
        <v>248</v>
      </c>
      <c r="F1073" s="3" t="s">
        <v>249</v>
      </c>
      <c r="G1073" s="5" t="s">
        <v>250</v>
      </c>
      <c r="H1073" s="3"/>
      <c r="I1073" s="12" t="s">
        <v>57</v>
      </c>
      <c r="J1073" s="3"/>
      <c r="K1073" s="3" t="s">
        <v>58</v>
      </c>
      <c r="L1073" s="11">
        <v>42795</v>
      </c>
      <c r="M1073" s="3">
        <v>36</v>
      </c>
      <c r="N1073" s="3"/>
      <c r="O1073" s="10">
        <v>117500</v>
      </c>
      <c r="P1073" s="8" t="s">
        <v>246</v>
      </c>
      <c r="Q1073" s="9" t="s">
        <v>246</v>
      </c>
    </row>
    <row r="1074" spans="1:17" ht="15" hidden="1" x14ac:dyDescent="0.25">
      <c r="A1074" s="3" t="s">
        <v>2955</v>
      </c>
      <c r="B1074" s="3" t="s">
        <v>24</v>
      </c>
      <c r="C1074" s="3" t="s">
        <v>52</v>
      </c>
      <c r="D1074" s="3" t="s">
        <v>761</v>
      </c>
      <c r="E1074" s="5" t="s">
        <v>762</v>
      </c>
      <c r="F1074" s="3" t="s">
        <v>257</v>
      </c>
      <c r="G1074" s="5" t="s">
        <v>258</v>
      </c>
      <c r="H1074" s="3"/>
      <c r="I1074" s="12" t="s">
        <v>48</v>
      </c>
      <c r="J1074" s="3"/>
      <c r="K1074" s="3" t="s">
        <v>49</v>
      </c>
      <c r="L1074" s="11" t="s">
        <v>50</v>
      </c>
      <c r="M1074" s="3">
        <v>60</v>
      </c>
      <c r="N1074" s="3"/>
      <c r="O1074" s="10">
        <v>155431</v>
      </c>
      <c r="P1074" s="8" t="s">
        <v>51</v>
      </c>
      <c r="Q1074" s="9" t="s">
        <v>51</v>
      </c>
    </row>
    <row r="1075" spans="1:17" ht="15" hidden="1" x14ac:dyDescent="0.25">
      <c r="A1075" s="3" t="s">
        <v>2956</v>
      </c>
      <c r="B1075" s="3" t="s">
        <v>24</v>
      </c>
      <c r="C1075" s="3" t="s">
        <v>52</v>
      </c>
      <c r="D1075" s="3" t="s">
        <v>761</v>
      </c>
      <c r="E1075" s="5" t="s">
        <v>762</v>
      </c>
      <c r="F1075" s="3" t="s">
        <v>257</v>
      </c>
      <c r="G1075" s="5" t="s">
        <v>258</v>
      </c>
      <c r="H1075" s="3"/>
      <c r="I1075" s="12" t="s">
        <v>48</v>
      </c>
      <c r="J1075" s="3"/>
      <c r="K1075" s="3" t="s">
        <v>49</v>
      </c>
      <c r="L1075" s="11" t="s">
        <v>50</v>
      </c>
      <c r="M1075" s="3">
        <v>60</v>
      </c>
      <c r="N1075" s="3"/>
      <c r="O1075" s="10">
        <v>30000</v>
      </c>
      <c r="P1075" s="8" t="s">
        <v>51</v>
      </c>
      <c r="Q1075" s="9" t="s">
        <v>213</v>
      </c>
    </row>
    <row r="1076" spans="1:17" ht="15" hidden="1" x14ac:dyDescent="0.25">
      <c r="A1076" s="3" t="s">
        <v>2957</v>
      </c>
      <c r="B1076" s="3" t="s">
        <v>24</v>
      </c>
      <c r="C1076" s="3" t="s">
        <v>52</v>
      </c>
      <c r="D1076" s="3" t="s">
        <v>761</v>
      </c>
      <c r="E1076" s="5" t="s">
        <v>762</v>
      </c>
      <c r="F1076" s="3" t="s">
        <v>257</v>
      </c>
      <c r="G1076" s="5" t="s">
        <v>258</v>
      </c>
      <c r="H1076" s="3"/>
      <c r="I1076" s="12" t="s">
        <v>48</v>
      </c>
      <c r="J1076" s="3"/>
      <c r="K1076" s="3" t="s">
        <v>49</v>
      </c>
      <c r="L1076" s="11" t="s">
        <v>50</v>
      </c>
      <c r="M1076" s="3">
        <v>60</v>
      </c>
      <c r="N1076" s="3"/>
      <c r="O1076" s="10">
        <v>63000</v>
      </c>
      <c r="P1076" s="8" t="s">
        <v>51</v>
      </c>
      <c r="Q1076" s="9" t="s">
        <v>81</v>
      </c>
    </row>
    <row r="1077" spans="1:17" ht="15" hidden="1" x14ac:dyDescent="0.25">
      <c r="A1077" s="3" t="s">
        <v>2958</v>
      </c>
      <c r="B1077" s="3" t="s">
        <v>24</v>
      </c>
      <c r="C1077" s="3" t="s">
        <v>52</v>
      </c>
      <c r="D1077" s="3" t="s">
        <v>761</v>
      </c>
      <c r="E1077" s="5" t="s">
        <v>762</v>
      </c>
      <c r="F1077" s="3" t="s">
        <v>257</v>
      </c>
      <c r="G1077" s="5" t="s">
        <v>258</v>
      </c>
      <c r="H1077" s="3"/>
      <c r="I1077" s="12" t="s">
        <v>48</v>
      </c>
      <c r="J1077" s="3"/>
      <c r="K1077" s="3" t="s">
        <v>49</v>
      </c>
      <c r="L1077" s="11" t="s">
        <v>50</v>
      </c>
      <c r="M1077" s="3">
        <v>60</v>
      </c>
      <c r="N1077" s="3"/>
      <c r="O1077" s="10">
        <v>160000</v>
      </c>
      <c r="P1077" s="8" t="s">
        <v>51</v>
      </c>
      <c r="Q1077" s="7" t="s">
        <v>108</v>
      </c>
    </row>
    <row r="1078" spans="1:17" ht="15" hidden="1" x14ac:dyDescent="0.25">
      <c r="A1078" s="3" t="s">
        <v>1929</v>
      </c>
      <c r="B1078" s="3" t="s">
        <v>3</v>
      </c>
      <c r="C1078" s="3" t="s">
        <v>52</v>
      </c>
      <c r="D1078" s="3" t="s">
        <v>240</v>
      </c>
      <c r="E1078" s="5" t="s">
        <v>241</v>
      </c>
      <c r="F1078" s="3" t="s">
        <v>1004</v>
      </c>
      <c r="G1078" s="5" t="s">
        <v>1005</v>
      </c>
      <c r="H1078" s="3"/>
      <c r="I1078" s="12" t="s">
        <v>48</v>
      </c>
      <c r="J1078" s="3"/>
      <c r="K1078" s="3" t="s">
        <v>49</v>
      </c>
      <c r="L1078" s="11" t="s">
        <v>50</v>
      </c>
      <c r="M1078" s="3">
        <v>24</v>
      </c>
      <c r="N1078" s="3"/>
      <c r="O1078" s="10">
        <v>90000</v>
      </c>
      <c r="P1078" s="8" t="s">
        <v>187</v>
      </c>
      <c r="Q1078" s="9" t="s">
        <v>187</v>
      </c>
    </row>
    <row r="1079" spans="1:17" ht="15" hidden="1" x14ac:dyDescent="0.25">
      <c r="A1079" s="3" t="s">
        <v>2959</v>
      </c>
      <c r="B1079" s="3" t="s">
        <v>23</v>
      </c>
      <c r="C1079" s="3" t="s">
        <v>52</v>
      </c>
      <c r="D1079" s="3" t="s">
        <v>53</v>
      </c>
      <c r="E1079" s="5" t="s">
        <v>54</v>
      </c>
      <c r="F1079" s="3" t="s">
        <v>1006</v>
      </c>
      <c r="G1079" s="5" t="s">
        <v>1007</v>
      </c>
      <c r="H1079" s="3"/>
      <c r="I1079" s="12" t="s">
        <v>48</v>
      </c>
      <c r="J1079" s="3"/>
      <c r="K1079" s="3" t="s">
        <v>49</v>
      </c>
      <c r="L1079" s="11">
        <v>42614</v>
      </c>
      <c r="M1079" s="3">
        <v>36</v>
      </c>
      <c r="N1079" s="3"/>
      <c r="O1079" s="10">
        <v>42000</v>
      </c>
      <c r="P1079" s="8" t="s">
        <v>246</v>
      </c>
      <c r="Q1079" s="9" t="s">
        <v>246</v>
      </c>
    </row>
    <row r="1080" spans="1:17" ht="15" hidden="1" x14ac:dyDescent="0.25">
      <c r="A1080" s="3" t="s">
        <v>2960</v>
      </c>
      <c r="B1080" s="3" t="s">
        <v>23</v>
      </c>
      <c r="C1080" s="3" t="s">
        <v>52</v>
      </c>
      <c r="D1080" s="3" t="s">
        <v>53</v>
      </c>
      <c r="E1080" s="5" t="s">
        <v>54</v>
      </c>
      <c r="F1080" s="3" t="s">
        <v>1006</v>
      </c>
      <c r="G1080" s="5" t="s">
        <v>1007</v>
      </c>
      <c r="H1080" s="3"/>
      <c r="I1080" s="12" t="s">
        <v>48</v>
      </c>
      <c r="J1080" s="3"/>
      <c r="K1080" s="3" t="s">
        <v>49</v>
      </c>
      <c r="L1080" s="11">
        <v>42614</v>
      </c>
      <c r="M1080" s="3">
        <v>36</v>
      </c>
      <c r="N1080" s="3"/>
      <c r="O1080" s="10">
        <v>7020</v>
      </c>
      <c r="P1080" s="8" t="s">
        <v>246</v>
      </c>
      <c r="Q1080" s="9" t="s">
        <v>103</v>
      </c>
    </row>
    <row r="1081" spans="1:17" ht="15" hidden="1" x14ac:dyDescent="0.25">
      <c r="A1081" s="3" t="s">
        <v>2961</v>
      </c>
      <c r="B1081" s="3" t="s">
        <v>23</v>
      </c>
      <c r="C1081" s="3" t="s">
        <v>52</v>
      </c>
      <c r="D1081" s="3" t="s">
        <v>53</v>
      </c>
      <c r="E1081" s="5" t="s">
        <v>54</v>
      </c>
      <c r="F1081" s="3" t="s">
        <v>1006</v>
      </c>
      <c r="G1081" s="5" t="s">
        <v>1007</v>
      </c>
      <c r="H1081" s="3"/>
      <c r="I1081" s="12" t="s">
        <v>48</v>
      </c>
      <c r="J1081" s="3"/>
      <c r="K1081" s="3" t="s">
        <v>49</v>
      </c>
      <c r="L1081" s="11">
        <v>42614</v>
      </c>
      <c r="M1081" s="3">
        <v>36</v>
      </c>
      <c r="N1081" s="3"/>
      <c r="O1081" s="10">
        <v>5000</v>
      </c>
      <c r="P1081" s="8" t="s">
        <v>246</v>
      </c>
      <c r="Q1081" s="9" t="s">
        <v>113</v>
      </c>
    </row>
    <row r="1082" spans="1:17" ht="15" hidden="1" x14ac:dyDescent="0.25">
      <c r="A1082" s="3" t="s">
        <v>2962</v>
      </c>
      <c r="B1082" s="3" t="s">
        <v>19</v>
      </c>
      <c r="C1082" s="3" t="s">
        <v>52</v>
      </c>
      <c r="D1082" s="3" t="s">
        <v>238</v>
      </c>
      <c r="E1082" s="5" t="s">
        <v>239</v>
      </c>
      <c r="F1082" s="3" t="s">
        <v>1008</v>
      </c>
      <c r="G1082" s="5" t="s">
        <v>1009</v>
      </c>
      <c r="H1082" s="3"/>
      <c r="I1082" s="12" t="s">
        <v>48</v>
      </c>
      <c r="J1082" s="3"/>
      <c r="K1082" s="3" t="s">
        <v>49</v>
      </c>
      <c r="L1082" s="11">
        <v>42917</v>
      </c>
      <c r="M1082" s="3">
        <v>36</v>
      </c>
      <c r="N1082" s="3"/>
      <c r="O1082" s="10">
        <v>8000</v>
      </c>
      <c r="P1082" s="8" t="s">
        <v>75</v>
      </c>
      <c r="Q1082" s="9" t="s">
        <v>246</v>
      </c>
    </row>
    <row r="1083" spans="1:17" ht="15" hidden="1" x14ac:dyDescent="0.25">
      <c r="A1083" s="3" t="s">
        <v>1930</v>
      </c>
      <c r="B1083" s="3" t="s">
        <v>19</v>
      </c>
      <c r="C1083" s="3" t="s">
        <v>52</v>
      </c>
      <c r="D1083" s="3" t="s">
        <v>238</v>
      </c>
      <c r="E1083" s="5" t="s">
        <v>239</v>
      </c>
      <c r="F1083" s="3" t="s">
        <v>1008</v>
      </c>
      <c r="G1083" s="5" t="s">
        <v>1009</v>
      </c>
      <c r="H1083" s="3"/>
      <c r="I1083" s="12" t="s">
        <v>48</v>
      </c>
      <c r="J1083" s="3"/>
      <c r="K1083" s="3" t="s">
        <v>49</v>
      </c>
      <c r="L1083" s="11">
        <v>42917</v>
      </c>
      <c r="M1083" s="3">
        <v>36</v>
      </c>
      <c r="N1083" s="3"/>
      <c r="O1083" s="10">
        <v>50000</v>
      </c>
      <c r="P1083" s="8" t="s">
        <v>75</v>
      </c>
      <c r="Q1083" s="9" t="s">
        <v>75</v>
      </c>
    </row>
    <row r="1084" spans="1:17" ht="15" hidden="1" x14ac:dyDescent="0.25">
      <c r="A1084" s="3" t="s">
        <v>2963</v>
      </c>
      <c r="B1084" s="3" t="s">
        <v>13</v>
      </c>
      <c r="C1084" s="3" t="s">
        <v>52</v>
      </c>
      <c r="D1084" s="3" t="s">
        <v>255</v>
      </c>
      <c r="E1084" s="5" t="s">
        <v>256</v>
      </c>
      <c r="F1084" s="3" t="s">
        <v>257</v>
      </c>
      <c r="G1084" s="5" t="s">
        <v>258</v>
      </c>
      <c r="H1084" s="3"/>
      <c r="I1084" s="12" t="s">
        <v>48</v>
      </c>
      <c r="J1084" s="3"/>
      <c r="K1084" s="3" t="s">
        <v>49</v>
      </c>
      <c r="L1084" s="11">
        <v>43191</v>
      </c>
      <c r="M1084" s="3">
        <v>60</v>
      </c>
      <c r="N1084" s="3"/>
      <c r="O1084" s="10">
        <v>145500</v>
      </c>
      <c r="P1084" s="8" t="s">
        <v>75</v>
      </c>
      <c r="Q1084" s="9" t="s">
        <v>81</v>
      </c>
    </row>
    <row r="1085" spans="1:17" ht="15" hidden="1" x14ac:dyDescent="0.25">
      <c r="A1085" s="3" t="s">
        <v>1931</v>
      </c>
      <c r="B1085" s="3" t="s">
        <v>13</v>
      </c>
      <c r="C1085" s="3" t="s">
        <v>52</v>
      </c>
      <c r="D1085" s="3" t="s">
        <v>255</v>
      </c>
      <c r="E1085" s="5" t="s">
        <v>256</v>
      </c>
      <c r="F1085" s="3" t="s">
        <v>257</v>
      </c>
      <c r="G1085" s="5" t="s">
        <v>258</v>
      </c>
      <c r="H1085" s="3"/>
      <c r="I1085" s="12" t="s">
        <v>48</v>
      </c>
      <c r="J1085" s="3"/>
      <c r="K1085" s="3" t="s">
        <v>49</v>
      </c>
      <c r="L1085" s="11">
        <v>43191</v>
      </c>
      <c r="M1085" s="3">
        <v>60</v>
      </c>
      <c r="N1085" s="3"/>
      <c r="O1085" s="10">
        <v>54000</v>
      </c>
      <c r="P1085" s="8" t="s">
        <v>75</v>
      </c>
      <c r="Q1085" s="9" t="s">
        <v>75</v>
      </c>
    </row>
    <row r="1086" spans="1:17" ht="15" hidden="1" x14ac:dyDescent="0.25">
      <c r="A1086" s="3" t="s">
        <v>2964</v>
      </c>
      <c r="B1086" s="3" t="s">
        <v>8</v>
      </c>
      <c r="C1086" s="3" t="s">
        <v>52</v>
      </c>
      <c r="D1086" s="3" t="s">
        <v>53</v>
      </c>
      <c r="E1086" s="5" t="s">
        <v>54</v>
      </c>
      <c r="F1086" s="3" t="s">
        <v>1010</v>
      </c>
      <c r="G1086" s="5" t="s">
        <v>1011</v>
      </c>
      <c r="H1086" s="3"/>
      <c r="I1086" s="12" t="s">
        <v>57</v>
      </c>
      <c r="J1086" s="3"/>
      <c r="K1086" s="3" t="s">
        <v>58</v>
      </c>
      <c r="L1086" s="11">
        <v>43009</v>
      </c>
      <c r="M1086" s="3">
        <v>36</v>
      </c>
      <c r="N1086" s="3"/>
      <c r="O1086" s="10">
        <v>12000</v>
      </c>
      <c r="P1086" s="8" t="s">
        <v>246</v>
      </c>
      <c r="Q1086" s="9" t="s">
        <v>246</v>
      </c>
    </row>
    <row r="1087" spans="1:17" ht="15" hidden="1" x14ac:dyDescent="0.25">
      <c r="A1087" s="3" t="s">
        <v>2965</v>
      </c>
      <c r="B1087" s="3" t="s">
        <v>8</v>
      </c>
      <c r="C1087" s="3" t="s">
        <v>52</v>
      </c>
      <c r="D1087" s="3" t="s">
        <v>53</v>
      </c>
      <c r="E1087" s="5" t="s">
        <v>54</v>
      </c>
      <c r="F1087" s="3" t="s">
        <v>1010</v>
      </c>
      <c r="G1087" s="5" t="s">
        <v>1011</v>
      </c>
      <c r="H1087" s="3"/>
      <c r="I1087" s="12" t="s">
        <v>57</v>
      </c>
      <c r="J1087" s="3"/>
      <c r="K1087" s="3" t="s">
        <v>58</v>
      </c>
      <c r="L1087" s="11">
        <v>43070</v>
      </c>
      <c r="M1087" s="3">
        <v>36</v>
      </c>
      <c r="N1087" s="3"/>
      <c r="O1087" s="10">
        <v>15000</v>
      </c>
      <c r="P1087" s="8" t="s">
        <v>81</v>
      </c>
      <c r="Q1087" s="9" t="s">
        <v>81</v>
      </c>
    </row>
    <row r="1088" spans="1:17" ht="15" hidden="1" x14ac:dyDescent="0.25">
      <c r="A1088" s="3" t="s">
        <v>2966</v>
      </c>
      <c r="B1088" s="3" t="s">
        <v>17</v>
      </c>
      <c r="C1088" s="3" t="s">
        <v>78</v>
      </c>
      <c r="D1088" s="3" t="s">
        <v>1012</v>
      </c>
      <c r="E1088" s="5" t="s">
        <v>1013</v>
      </c>
      <c r="F1088" s="3"/>
      <c r="G1088" s="5" t="s">
        <v>47</v>
      </c>
      <c r="H1088" s="3"/>
      <c r="I1088" s="12" t="s">
        <v>48</v>
      </c>
      <c r="J1088" s="3"/>
      <c r="K1088" s="3" t="s">
        <v>49</v>
      </c>
      <c r="L1088" s="11" t="s">
        <v>50</v>
      </c>
      <c r="M1088" s="3">
        <v>96</v>
      </c>
      <c r="N1088" s="3"/>
      <c r="O1088" s="10">
        <v>92000</v>
      </c>
      <c r="P1088" s="8" t="s">
        <v>103</v>
      </c>
      <c r="Q1088" s="9" t="s">
        <v>103</v>
      </c>
    </row>
    <row r="1089" spans="1:17" ht="15" hidden="1" x14ac:dyDescent="0.25">
      <c r="A1089" s="3" t="s">
        <v>1932</v>
      </c>
      <c r="B1089" s="3" t="s">
        <v>7</v>
      </c>
      <c r="C1089" s="3" t="s">
        <v>78</v>
      </c>
      <c r="D1089" s="3" t="s">
        <v>1014</v>
      </c>
      <c r="E1089" s="5" t="s">
        <v>1015</v>
      </c>
      <c r="F1089" s="3"/>
      <c r="G1089" s="5" t="s">
        <v>47</v>
      </c>
      <c r="H1089" s="3"/>
      <c r="I1089" s="12" t="s">
        <v>48</v>
      </c>
      <c r="J1089" s="3"/>
      <c r="K1089" s="3" t="s">
        <v>49</v>
      </c>
      <c r="L1089" s="11" t="s">
        <v>50</v>
      </c>
      <c r="M1089" s="3">
        <v>12</v>
      </c>
      <c r="N1089" s="3"/>
      <c r="O1089" s="10">
        <v>103000</v>
      </c>
      <c r="P1089" s="8" t="s">
        <v>75</v>
      </c>
      <c r="Q1089" s="9" t="s">
        <v>75</v>
      </c>
    </row>
    <row r="1090" spans="1:17" ht="15" hidden="1" x14ac:dyDescent="0.25">
      <c r="A1090" s="3" t="s">
        <v>2967</v>
      </c>
      <c r="B1090" s="3" t="s">
        <v>7</v>
      </c>
      <c r="C1090" s="3" t="s">
        <v>78</v>
      </c>
      <c r="D1090" s="3" t="s">
        <v>143</v>
      </c>
      <c r="E1090" s="5" t="s">
        <v>144</v>
      </c>
      <c r="F1090" s="3"/>
      <c r="G1090" s="5" t="s">
        <v>47</v>
      </c>
      <c r="H1090" s="3"/>
      <c r="I1090" s="12" t="s">
        <v>48</v>
      </c>
      <c r="J1090" s="3"/>
      <c r="K1090" s="3" t="s">
        <v>49</v>
      </c>
      <c r="L1090" s="11" t="s">
        <v>50</v>
      </c>
      <c r="M1090" s="3">
        <v>96</v>
      </c>
      <c r="N1090" s="3"/>
      <c r="O1090" s="10">
        <v>45200</v>
      </c>
      <c r="P1090" s="8" t="s">
        <v>103</v>
      </c>
      <c r="Q1090" s="9" t="s">
        <v>103</v>
      </c>
    </row>
    <row r="1091" spans="1:17" ht="15" hidden="1" x14ac:dyDescent="0.25">
      <c r="A1091" s="3" t="s">
        <v>2968</v>
      </c>
      <c r="B1091" s="3" t="s">
        <v>17</v>
      </c>
      <c r="C1091" s="3" t="s">
        <v>78</v>
      </c>
      <c r="D1091" s="3" t="s">
        <v>1016</v>
      </c>
      <c r="E1091" s="5" t="s">
        <v>1017</v>
      </c>
      <c r="F1091" s="3"/>
      <c r="G1091" s="5" t="s">
        <v>47</v>
      </c>
      <c r="H1091" s="3"/>
      <c r="I1091" s="12" t="s">
        <v>48</v>
      </c>
      <c r="J1091" s="3"/>
      <c r="K1091" s="3" t="s">
        <v>49</v>
      </c>
      <c r="L1091" s="11" t="s">
        <v>50</v>
      </c>
      <c r="M1091" s="3">
        <v>96</v>
      </c>
      <c r="N1091" s="3"/>
      <c r="O1091" s="10">
        <v>116000</v>
      </c>
      <c r="P1091" s="8" t="s">
        <v>103</v>
      </c>
      <c r="Q1091" s="9" t="s">
        <v>103</v>
      </c>
    </row>
    <row r="1092" spans="1:17" ht="15" hidden="1" x14ac:dyDescent="0.25">
      <c r="A1092" s="3" t="s">
        <v>1933</v>
      </c>
      <c r="B1092" s="3" t="s">
        <v>4</v>
      </c>
      <c r="C1092" s="3" t="s">
        <v>124</v>
      </c>
      <c r="D1092" s="3" t="s">
        <v>704</v>
      </c>
      <c r="E1092" s="5" t="s">
        <v>705</v>
      </c>
      <c r="F1092" s="3" t="s">
        <v>1002</v>
      </c>
      <c r="G1092" s="5" t="s">
        <v>1003</v>
      </c>
      <c r="H1092" s="3"/>
      <c r="I1092" s="12" t="s">
        <v>57</v>
      </c>
      <c r="J1092" s="3"/>
      <c r="K1092" s="3" t="s">
        <v>58</v>
      </c>
      <c r="L1092" s="11">
        <v>43160</v>
      </c>
      <c r="M1092" s="3">
        <v>24</v>
      </c>
      <c r="N1092" s="3"/>
      <c r="O1092" s="10">
        <v>43000</v>
      </c>
      <c r="P1092" s="8" t="s">
        <v>75</v>
      </c>
      <c r="Q1092" s="9" t="s">
        <v>75</v>
      </c>
    </row>
    <row r="1093" spans="1:17" ht="15" hidden="1" x14ac:dyDescent="0.25">
      <c r="A1093" s="3" t="s">
        <v>1934</v>
      </c>
      <c r="B1093" s="3" t="s">
        <v>7</v>
      </c>
      <c r="C1093" s="3" t="s">
        <v>124</v>
      </c>
      <c r="D1093" s="3" t="s">
        <v>196</v>
      </c>
      <c r="E1093" s="5" t="s">
        <v>197</v>
      </c>
      <c r="F1093" s="3" t="s">
        <v>127</v>
      </c>
      <c r="G1093" s="5" t="s">
        <v>128</v>
      </c>
      <c r="H1093" s="3"/>
      <c r="I1093" s="12" t="s">
        <v>57</v>
      </c>
      <c r="J1093" s="3"/>
      <c r="K1093" s="3" t="s">
        <v>58</v>
      </c>
      <c r="L1093" s="11">
        <v>42614</v>
      </c>
      <c r="M1093" s="3">
        <v>12</v>
      </c>
      <c r="N1093" s="3"/>
      <c r="O1093" s="10">
        <v>180000</v>
      </c>
      <c r="P1093" s="8" t="s">
        <v>75</v>
      </c>
      <c r="Q1093" s="9" t="s">
        <v>75</v>
      </c>
    </row>
    <row r="1094" spans="1:17" ht="15" hidden="1" x14ac:dyDescent="0.25">
      <c r="A1094" s="3" t="s">
        <v>2969</v>
      </c>
      <c r="B1094" s="3" t="s">
        <v>9</v>
      </c>
      <c r="C1094" s="3" t="s">
        <v>52</v>
      </c>
      <c r="D1094" s="3" t="s">
        <v>255</v>
      </c>
      <c r="E1094" s="5" t="s">
        <v>256</v>
      </c>
      <c r="F1094" s="3" t="s">
        <v>257</v>
      </c>
      <c r="G1094" s="5" t="s">
        <v>258</v>
      </c>
      <c r="H1094" s="3"/>
      <c r="I1094" s="12" t="s">
        <v>48</v>
      </c>
      <c r="J1094" s="3"/>
      <c r="K1094" s="3" t="s">
        <v>49</v>
      </c>
      <c r="L1094" s="11">
        <v>43405</v>
      </c>
      <c r="M1094" s="3">
        <v>60</v>
      </c>
      <c r="N1094" s="3"/>
      <c r="O1094" s="10">
        <v>45000</v>
      </c>
      <c r="P1094" s="8" t="s">
        <v>246</v>
      </c>
      <c r="Q1094" s="9" t="s">
        <v>246</v>
      </c>
    </row>
    <row r="1095" spans="1:17" ht="15" hidden="1" x14ac:dyDescent="0.25">
      <c r="A1095" s="3" t="s">
        <v>1935</v>
      </c>
      <c r="B1095" s="3" t="s">
        <v>4</v>
      </c>
      <c r="C1095" s="3" t="s">
        <v>52</v>
      </c>
      <c r="D1095" s="3" t="s">
        <v>240</v>
      </c>
      <c r="E1095" s="5" t="s">
        <v>241</v>
      </c>
      <c r="F1095" s="3" t="s">
        <v>432</v>
      </c>
      <c r="G1095" s="5" t="s">
        <v>433</v>
      </c>
      <c r="H1095" s="3"/>
      <c r="I1095" s="12" t="s">
        <v>48</v>
      </c>
      <c r="J1095" s="3"/>
      <c r="K1095" s="3" t="s">
        <v>49</v>
      </c>
      <c r="L1095" s="11">
        <v>43282</v>
      </c>
      <c r="M1095" s="3">
        <v>36</v>
      </c>
      <c r="N1095" s="3"/>
      <c r="O1095" s="10">
        <v>600000</v>
      </c>
      <c r="P1095" s="8" t="s">
        <v>75</v>
      </c>
      <c r="Q1095" s="9" t="s">
        <v>75</v>
      </c>
    </row>
    <row r="1096" spans="1:17" ht="15" hidden="1" x14ac:dyDescent="0.25">
      <c r="A1096" s="3" t="s">
        <v>2970</v>
      </c>
      <c r="B1096" s="3" t="s">
        <v>24</v>
      </c>
      <c r="C1096" s="3" t="s">
        <v>78</v>
      </c>
      <c r="D1096" s="3" t="s">
        <v>1018</v>
      </c>
      <c r="E1096" s="5" t="s">
        <v>1019</v>
      </c>
      <c r="F1096" s="3"/>
      <c r="G1096" s="5" t="s">
        <v>47</v>
      </c>
      <c r="H1096" s="3"/>
      <c r="I1096" s="12" t="s">
        <v>48</v>
      </c>
      <c r="J1096" s="3"/>
      <c r="K1096" s="3" t="s">
        <v>49</v>
      </c>
      <c r="L1096" s="11" t="s">
        <v>50</v>
      </c>
      <c r="M1096" s="3">
        <v>36</v>
      </c>
      <c r="N1096" s="3"/>
      <c r="O1096" s="10">
        <v>2500</v>
      </c>
      <c r="P1096" s="8" t="s">
        <v>64</v>
      </c>
      <c r="Q1096" s="9" t="s">
        <v>64</v>
      </c>
    </row>
    <row r="1097" spans="1:17" ht="15" hidden="1" x14ac:dyDescent="0.25">
      <c r="A1097" s="3" t="s">
        <v>2971</v>
      </c>
      <c r="B1097" s="3" t="s">
        <v>24</v>
      </c>
      <c r="C1097" s="3" t="s">
        <v>78</v>
      </c>
      <c r="D1097" s="3" t="s">
        <v>1018</v>
      </c>
      <c r="E1097" s="5" t="s">
        <v>1019</v>
      </c>
      <c r="F1097" s="3"/>
      <c r="G1097" s="5" t="s">
        <v>47</v>
      </c>
      <c r="H1097" s="3"/>
      <c r="I1097" s="12" t="s">
        <v>48</v>
      </c>
      <c r="J1097" s="3"/>
      <c r="K1097" s="3" t="s">
        <v>49</v>
      </c>
      <c r="L1097" s="11" t="s">
        <v>50</v>
      </c>
      <c r="M1097" s="3">
        <v>36</v>
      </c>
      <c r="N1097" s="3"/>
      <c r="O1097" s="10">
        <v>3000</v>
      </c>
      <c r="P1097" s="8" t="s">
        <v>64</v>
      </c>
      <c r="Q1097" s="9" t="s">
        <v>246</v>
      </c>
    </row>
    <row r="1098" spans="1:17" ht="15" hidden="1" x14ac:dyDescent="0.25">
      <c r="A1098" s="3" t="s">
        <v>2972</v>
      </c>
      <c r="B1098" s="3" t="s">
        <v>24</v>
      </c>
      <c r="C1098" s="3" t="s">
        <v>78</v>
      </c>
      <c r="D1098" s="3" t="s">
        <v>1018</v>
      </c>
      <c r="E1098" s="5" t="s">
        <v>1019</v>
      </c>
      <c r="F1098" s="3"/>
      <c r="G1098" s="5" t="s">
        <v>47</v>
      </c>
      <c r="H1098" s="3"/>
      <c r="I1098" s="12" t="s">
        <v>48</v>
      </c>
      <c r="J1098" s="3"/>
      <c r="K1098" s="3" t="s">
        <v>49</v>
      </c>
      <c r="L1098" s="11" t="s">
        <v>50</v>
      </c>
      <c r="M1098" s="3">
        <v>36</v>
      </c>
      <c r="N1098" s="3"/>
      <c r="O1098" s="10">
        <v>1500</v>
      </c>
      <c r="P1098" s="8" t="s">
        <v>64</v>
      </c>
      <c r="Q1098" s="9" t="s">
        <v>113</v>
      </c>
    </row>
    <row r="1099" spans="1:17" ht="15" hidden="1" x14ac:dyDescent="0.25">
      <c r="A1099" s="3" t="s">
        <v>2973</v>
      </c>
      <c r="B1099" s="3" t="s">
        <v>24</v>
      </c>
      <c r="C1099" s="3" t="s">
        <v>78</v>
      </c>
      <c r="D1099" s="3" t="s">
        <v>1018</v>
      </c>
      <c r="E1099" s="5" t="s">
        <v>1019</v>
      </c>
      <c r="F1099" s="3"/>
      <c r="G1099" s="5" t="s">
        <v>47</v>
      </c>
      <c r="H1099" s="3"/>
      <c r="I1099" s="12" t="s">
        <v>48</v>
      </c>
      <c r="J1099" s="3"/>
      <c r="K1099" s="3" t="s">
        <v>49</v>
      </c>
      <c r="L1099" s="11" t="s">
        <v>50</v>
      </c>
      <c r="M1099" s="3">
        <v>36</v>
      </c>
      <c r="N1099" s="3"/>
      <c r="O1099" s="10">
        <v>4500</v>
      </c>
      <c r="P1099" s="8" t="s">
        <v>64</v>
      </c>
      <c r="Q1099" s="9" t="s">
        <v>81</v>
      </c>
    </row>
    <row r="1100" spans="1:17" ht="15" hidden="1" x14ac:dyDescent="0.25">
      <c r="A1100" s="3" t="s">
        <v>1936</v>
      </c>
      <c r="B1100" s="3" t="s">
        <v>24</v>
      </c>
      <c r="C1100" s="3" t="s">
        <v>78</v>
      </c>
      <c r="D1100" s="3" t="s">
        <v>1018</v>
      </c>
      <c r="E1100" s="5" t="s">
        <v>1019</v>
      </c>
      <c r="F1100" s="3"/>
      <c r="G1100" s="5" t="s">
        <v>47</v>
      </c>
      <c r="H1100" s="3"/>
      <c r="I1100" s="12" t="s">
        <v>48</v>
      </c>
      <c r="J1100" s="3"/>
      <c r="K1100" s="3" t="s">
        <v>49</v>
      </c>
      <c r="L1100" s="11" t="s">
        <v>50</v>
      </c>
      <c r="M1100" s="3">
        <v>36</v>
      </c>
      <c r="N1100" s="3"/>
      <c r="O1100" s="10">
        <v>25000</v>
      </c>
      <c r="P1100" s="8" t="s">
        <v>64</v>
      </c>
      <c r="Q1100" s="9" t="s">
        <v>75</v>
      </c>
    </row>
    <row r="1101" spans="1:17" ht="15" hidden="1" x14ac:dyDescent="0.25">
      <c r="A1101" s="3" t="s">
        <v>1937</v>
      </c>
      <c r="B1101" s="3" t="s">
        <v>24</v>
      </c>
      <c r="C1101" s="3" t="s">
        <v>78</v>
      </c>
      <c r="D1101" s="3" t="s">
        <v>1018</v>
      </c>
      <c r="E1101" s="5" t="s">
        <v>1019</v>
      </c>
      <c r="F1101" s="3"/>
      <c r="G1101" s="5" t="s">
        <v>47</v>
      </c>
      <c r="H1101" s="3"/>
      <c r="I1101" s="12" t="s">
        <v>48</v>
      </c>
      <c r="J1101" s="3"/>
      <c r="K1101" s="3" t="s">
        <v>49</v>
      </c>
      <c r="L1101" s="11" t="s">
        <v>50</v>
      </c>
      <c r="M1101" s="3">
        <v>36</v>
      </c>
      <c r="N1101" s="3"/>
      <c r="O1101" s="10">
        <v>1300</v>
      </c>
      <c r="P1101" s="8" t="s">
        <v>64</v>
      </c>
      <c r="Q1101" s="9" t="s">
        <v>84</v>
      </c>
    </row>
    <row r="1102" spans="1:17" ht="15" hidden="1" x14ac:dyDescent="0.25">
      <c r="A1102" s="3" t="s">
        <v>1938</v>
      </c>
      <c r="B1102" s="3" t="s">
        <v>3</v>
      </c>
      <c r="C1102" s="3" t="s">
        <v>52</v>
      </c>
      <c r="D1102" s="3" t="s">
        <v>53</v>
      </c>
      <c r="E1102" s="5" t="s">
        <v>54</v>
      </c>
      <c r="F1102" s="3" t="s">
        <v>62</v>
      </c>
      <c r="G1102" s="5" t="s">
        <v>63</v>
      </c>
      <c r="H1102" s="3"/>
      <c r="I1102" s="12" t="s">
        <v>48</v>
      </c>
      <c r="J1102" s="3"/>
      <c r="K1102" s="3" t="s">
        <v>49</v>
      </c>
      <c r="L1102" s="11">
        <v>42917</v>
      </c>
      <c r="M1102" s="3">
        <v>24</v>
      </c>
      <c r="N1102" s="3"/>
      <c r="O1102" s="10">
        <v>90000</v>
      </c>
      <c r="P1102" s="8" t="s">
        <v>75</v>
      </c>
      <c r="Q1102" s="7" t="s">
        <v>75</v>
      </c>
    </row>
    <row r="1103" spans="1:17" hidden="1" x14ac:dyDescent="0.3">
      <c r="A1103" s="3" t="s">
        <v>2974</v>
      </c>
      <c r="B1103" s="3" t="s">
        <v>5</v>
      </c>
      <c r="C1103" s="3" t="s">
        <v>52</v>
      </c>
      <c r="D1103" s="3" t="s">
        <v>53</v>
      </c>
      <c r="E1103" s="5" t="s">
        <v>54</v>
      </c>
      <c r="F1103" s="3" t="s">
        <v>476</v>
      </c>
      <c r="G1103" s="5" t="s">
        <v>477</v>
      </c>
      <c r="H1103" s="3"/>
      <c r="I1103" s="12" t="s">
        <v>48</v>
      </c>
      <c r="J1103" s="3"/>
      <c r="K1103" s="3" t="s">
        <v>49</v>
      </c>
      <c r="L1103" s="11" t="s">
        <v>50</v>
      </c>
      <c r="M1103" s="3">
        <v>36</v>
      </c>
      <c r="N1103" s="3"/>
      <c r="O1103" s="10">
        <v>107000</v>
      </c>
      <c r="P1103" s="8" t="s">
        <v>59</v>
      </c>
      <c r="Q1103" s="9" t="s">
        <v>59</v>
      </c>
    </row>
    <row r="1104" spans="1:17" hidden="1" x14ac:dyDescent="0.3">
      <c r="A1104" s="3" t="s">
        <v>2975</v>
      </c>
      <c r="B1104" s="3" t="s">
        <v>8</v>
      </c>
      <c r="C1104" s="3" t="s">
        <v>52</v>
      </c>
      <c r="D1104" s="3" t="s">
        <v>448</v>
      </c>
      <c r="E1104" s="5" t="s">
        <v>449</v>
      </c>
      <c r="F1104" s="3" t="s">
        <v>1020</v>
      </c>
      <c r="G1104" s="5" t="s">
        <v>1021</v>
      </c>
      <c r="H1104" s="3"/>
      <c r="I1104" s="12" t="s">
        <v>48</v>
      </c>
      <c r="J1104" s="3"/>
      <c r="K1104" s="3" t="s">
        <v>49</v>
      </c>
      <c r="L1104" s="11">
        <v>43101</v>
      </c>
      <c r="M1104" s="3">
        <v>36</v>
      </c>
      <c r="N1104" s="3"/>
      <c r="O1104" s="10">
        <v>107619</v>
      </c>
      <c r="P1104" s="8" t="s">
        <v>59</v>
      </c>
      <c r="Q1104" s="9" t="s">
        <v>59</v>
      </c>
    </row>
    <row r="1105" spans="1:17" hidden="1" x14ac:dyDescent="0.3">
      <c r="A1105" s="3" t="s">
        <v>2976</v>
      </c>
      <c r="B1105" s="3" t="s">
        <v>1</v>
      </c>
      <c r="C1105" s="3" t="s">
        <v>52</v>
      </c>
      <c r="D1105" s="3" t="s">
        <v>700</v>
      </c>
      <c r="E1105" s="5" t="s">
        <v>701</v>
      </c>
      <c r="F1105" s="3" t="s">
        <v>634</v>
      </c>
      <c r="G1105" s="5" t="s">
        <v>885</v>
      </c>
      <c r="H1105" s="3"/>
      <c r="I1105" s="12" t="s">
        <v>57</v>
      </c>
      <c r="J1105" s="3"/>
      <c r="K1105" s="3" t="s">
        <v>58</v>
      </c>
      <c r="L1105" s="11">
        <v>42401</v>
      </c>
      <c r="M1105" s="3">
        <v>36</v>
      </c>
      <c r="N1105" s="3"/>
      <c r="O1105" s="10">
        <v>330000</v>
      </c>
      <c r="P1105" s="8" t="s">
        <v>59</v>
      </c>
      <c r="Q1105" s="9" t="s">
        <v>59</v>
      </c>
    </row>
    <row r="1106" spans="1:17" ht="15" hidden="1" x14ac:dyDescent="0.25">
      <c r="A1106" s="3" t="s">
        <v>2977</v>
      </c>
      <c r="B1106" s="3" t="s">
        <v>24</v>
      </c>
      <c r="C1106" s="3" t="s">
        <v>52</v>
      </c>
      <c r="D1106" s="3" t="s">
        <v>360</v>
      </c>
      <c r="E1106" s="5" t="s">
        <v>361</v>
      </c>
      <c r="F1106" s="3" t="s">
        <v>362</v>
      </c>
      <c r="G1106" s="5" t="s">
        <v>363</v>
      </c>
      <c r="H1106" s="3"/>
      <c r="I1106" s="12" t="s">
        <v>48</v>
      </c>
      <c r="J1106" s="3"/>
      <c r="K1106" s="3" t="s">
        <v>49</v>
      </c>
      <c r="L1106" s="11" t="s">
        <v>50</v>
      </c>
      <c r="M1106" s="3">
        <v>36</v>
      </c>
      <c r="N1106" s="3"/>
      <c r="O1106" s="10">
        <v>7647.5</v>
      </c>
      <c r="P1106" s="8" t="s">
        <v>81</v>
      </c>
      <c r="Q1106" s="9" t="s">
        <v>246</v>
      </c>
    </row>
    <row r="1107" spans="1:17" ht="15" hidden="1" x14ac:dyDescent="0.25">
      <c r="A1107" s="3" t="s">
        <v>1939</v>
      </c>
      <c r="B1107" s="3" t="s">
        <v>24</v>
      </c>
      <c r="C1107" s="3" t="s">
        <v>52</v>
      </c>
      <c r="D1107" s="3" t="s">
        <v>360</v>
      </c>
      <c r="E1107" s="5" t="s">
        <v>361</v>
      </c>
      <c r="F1107" s="3" t="s">
        <v>362</v>
      </c>
      <c r="G1107" s="5" t="s">
        <v>363</v>
      </c>
      <c r="H1107" s="3"/>
      <c r="I1107" s="12" t="s">
        <v>48</v>
      </c>
      <c r="J1107" s="3"/>
      <c r="K1107" s="3" t="s">
        <v>49</v>
      </c>
      <c r="L1107" s="11" t="s">
        <v>50</v>
      </c>
      <c r="M1107" s="3">
        <v>36</v>
      </c>
      <c r="N1107" s="3"/>
      <c r="O1107" s="10">
        <v>54455</v>
      </c>
      <c r="P1107" s="8" t="s">
        <v>81</v>
      </c>
      <c r="Q1107" s="9" t="s">
        <v>75</v>
      </c>
    </row>
    <row r="1108" spans="1:17" ht="15" hidden="1" x14ac:dyDescent="0.25">
      <c r="A1108" s="3" t="s">
        <v>1940</v>
      </c>
      <c r="B1108" s="3" t="s">
        <v>24</v>
      </c>
      <c r="C1108" s="3" t="s">
        <v>52</v>
      </c>
      <c r="D1108" s="3" t="s">
        <v>360</v>
      </c>
      <c r="E1108" s="5" t="s">
        <v>361</v>
      </c>
      <c r="F1108" s="3" t="s">
        <v>362</v>
      </c>
      <c r="G1108" s="5" t="s">
        <v>363</v>
      </c>
      <c r="H1108" s="3"/>
      <c r="I1108" s="12" t="s">
        <v>48</v>
      </c>
      <c r="J1108" s="3"/>
      <c r="K1108" s="3" t="s">
        <v>49</v>
      </c>
      <c r="L1108" s="11" t="s">
        <v>50</v>
      </c>
      <c r="M1108" s="3">
        <v>36</v>
      </c>
      <c r="N1108" s="3"/>
      <c r="O1108" s="10">
        <v>25495</v>
      </c>
      <c r="P1108" s="8" t="s">
        <v>81</v>
      </c>
      <c r="Q1108" s="9" t="s">
        <v>84</v>
      </c>
    </row>
    <row r="1109" spans="1:17" hidden="1" x14ac:dyDescent="0.3">
      <c r="A1109" s="3" t="s">
        <v>2978</v>
      </c>
      <c r="B1109" s="3" t="s">
        <v>4</v>
      </c>
      <c r="C1109" s="3" t="s">
        <v>52</v>
      </c>
      <c r="D1109" s="3" t="s">
        <v>360</v>
      </c>
      <c r="E1109" s="5" t="s">
        <v>361</v>
      </c>
      <c r="F1109" s="3" t="s">
        <v>1022</v>
      </c>
      <c r="G1109" s="5" t="s">
        <v>1023</v>
      </c>
      <c r="H1109" s="3"/>
      <c r="I1109" s="12" t="s">
        <v>48</v>
      </c>
      <c r="J1109" s="3"/>
      <c r="K1109" s="3" t="s">
        <v>49</v>
      </c>
      <c r="L1109" s="11">
        <v>43221</v>
      </c>
      <c r="M1109" s="3">
        <v>36</v>
      </c>
      <c r="N1109" s="3"/>
      <c r="O1109" s="10">
        <v>124303.15</v>
      </c>
      <c r="P1109" s="8" t="s">
        <v>59</v>
      </c>
      <c r="Q1109" s="9" t="s">
        <v>59</v>
      </c>
    </row>
    <row r="1110" spans="1:17" hidden="1" x14ac:dyDescent="0.3">
      <c r="A1110" s="3" t="s">
        <v>2979</v>
      </c>
      <c r="B1110" s="3" t="s">
        <v>3</v>
      </c>
      <c r="C1110" s="3" t="s">
        <v>52</v>
      </c>
      <c r="D1110" s="3" t="s">
        <v>883</v>
      </c>
      <c r="E1110" s="5" t="s">
        <v>884</v>
      </c>
      <c r="F1110" s="3" t="s">
        <v>319</v>
      </c>
      <c r="G1110" s="5" t="s">
        <v>320</v>
      </c>
      <c r="H1110" s="3"/>
      <c r="I1110" s="12" t="s">
        <v>48</v>
      </c>
      <c r="J1110" s="3"/>
      <c r="K1110" s="3" t="s">
        <v>49</v>
      </c>
      <c r="L1110" s="11">
        <v>43040</v>
      </c>
      <c r="M1110" s="3">
        <v>36</v>
      </c>
      <c r="N1110" s="3"/>
      <c r="O1110" s="10">
        <v>28743.29</v>
      </c>
      <c r="P1110" s="8" t="s">
        <v>59</v>
      </c>
      <c r="Q1110" s="9" t="s">
        <v>59</v>
      </c>
    </row>
    <row r="1111" spans="1:17" hidden="1" x14ac:dyDescent="0.3">
      <c r="A1111" s="3" t="s">
        <v>2980</v>
      </c>
      <c r="B1111" s="3" t="s">
        <v>8</v>
      </c>
      <c r="C1111" s="3" t="s">
        <v>52</v>
      </c>
      <c r="D1111" s="3" t="s">
        <v>570</v>
      </c>
      <c r="E1111" s="5" t="s">
        <v>571</v>
      </c>
      <c r="F1111" s="3" t="s">
        <v>500</v>
      </c>
      <c r="G1111" s="5" t="s">
        <v>501</v>
      </c>
      <c r="H1111" s="3"/>
      <c r="I1111" s="12" t="s">
        <v>57</v>
      </c>
      <c r="J1111" s="3"/>
      <c r="K1111" s="3" t="s">
        <v>58</v>
      </c>
      <c r="L1111" s="11">
        <v>43132</v>
      </c>
      <c r="M1111" s="3">
        <v>36</v>
      </c>
      <c r="N1111" s="3"/>
      <c r="O1111" s="10">
        <v>19335.400000000001</v>
      </c>
      <c r="P1111" s="8" t="s">
        <v>59</v>
      </c>
      <c r="Q1111" s="9" t="s">
        <v>59</v>
      </c>
    </row>
    <row r="1112" spans="1:17" ht="15" hidden="1" x14ac:dyDescent="0.25">
      <c r="A1112" s="3" t="s">
        <v>2981</v>
      </c>
      <c r="B1112" s="3" t="s">
        <v>23</v>
      </c>
      <c r="C1112" s="3" t="s">
        <v>52</v>
      </c>
      <c r="D1112" s="3" t="s">
        <v>1024</v>
      </c>
      <c r="E1112" s="5" t="s">
        <v>1025</v>
      </c>
      <c r="F1112" s="3" t="s">
        <v>1026</v>
      </c>
      <c r="G1112" s="5" t="s">
        <v>1027</v>
      </c>
      <c r="H1112" s="3"/>
      <c r="I1112" s="12" t="s">
        <v>48</v>
      </c>
      <c r="J1112" s="3"/>
      <c r="K1112" s="3" t="s">
        <v>49</v>
      </c>
      <c r="L1112" s="11">
        <v>42491</v>
      </c>
      <c r="M1112" s="3">
        <v>36</v>
      </c>
      <c r="N1112" s="3"/>
      <c r="O1112" s="10">
        <v>62040</v>
      </c>
      <c r="P1112" s="8" t="s">
        <v>59</v>
      </c>
      <c r="Q1112" s="9" t="s">
        <v>213</v>
      </c>
    </row>
    <row r="1113" spans="1:17" hidden="1" x14ac:dyDescent="0.3">
      <c r="A1113" s="3" t="s">
        <v>2982</v>
      </c>
      <c r="B1113" s="3" t="s">
        <v>23</v>
      </c>
      <c r="C1113" s="3" t="s">
        <v>52</v>
      </c>
      <c r="D1113" s="3" t="s">
        <v>1024</v>
      </c>
      <c r="E1113" s="5" t="s">
        <v>1025</v>
      </c>
      <c r="F1113" s="3" t="s">
        <v>1026</v>
      </c>
      <c r="G1113" s="5" t="s">
        <v>1027</v>
      </c>
      <c r="H1113" s="3"/>
      <c r="I1113" s="12" t="s">
        <v>48</v>
      </c>
      <c r="J1113" s="3"/>
      <c r="K1113" s="3" t="s">
        <v>49</v>
      </c>
      <c r="L1113" s="11">
        <v>42491</v>
      </c>
      <c r="M1113" s="3">
        <v>36</v>
      </c>
      <c r="N1113" s="3"/>
      <c r="O1113" s="10">
        <v>318255</v>
      </c>
      <c r="P1113" s="8" t="s">
        <v>59</v>
      </c>
      <c r="Q1113" s="9" t="s">
        <v>59</v>
      </c>
    </row>
    <row r="1114" spans="1:17" hidden="1" x14ac:dyDescent="0.3">
      <c r="A1114" s="3" t="s">
        <v>2983</v>
      </c>
      <c r="B1114" s="3" t="s">
        <v>8</v>
      </c>
      <c r="C1114" s="3" t="s">
        <v>52</v>
      </c>
      <c r="D1114" s="3" t="s">
        <v>736</v>
      </c>
      <c r="E1114" s="5" t="s">
        <v>737</v>
      </c>
      <c r="F1114" s="3" t="s">
        <v>257</v>
      </c>
      <c r="G1114" s="5" t="s">
        <v>258</v>
      </c>
      <c r="H1114" s="3"/>
      <c r="I1114" s="12" t="s">
        <v>48</v>
      </c>
      <c r="J1114" s="3"/>
      <c r="K1114" s="3" t="s">
        <v>49</v>
      </c>
      <c r="L1114" s="11">
        <v>43040</v>
      </c>
      <c r="M1114" s="3">
        <v>36</v>
      </c>
      <c r="N1114" s="3"/>
      <c r="O1114" s="10">
        <v>6000</v>
      </c>
      <c r="P1114" s="8" t="s">
        <v>59</v>
      </c>
      <c r="Q1114" s="9" t="s">
        <v>59</v>
      </c>
    </row>
    <row r="1115" spans="1:17" hidden="1" x14ac:dyDescent="0.3">
      <c r="A1115" s="3" t="s">
        <v>2984</v>
      </c>
      <c r="B1115" s="3" t="s">
        <v>7</v>
      </c>
      <c r="C1115" s="3" t="s">
        <v>78</v>
      </c>
      <c r="D1115" s="3" t="s">
        <v>847</v>
      </c>
      <c r="E1115" s="5" t="s">
        <v>848</v>
      </c>
      <c r="F1115" s="3"/>
      <c r="G1115" s="5" t="s">
        <v>47</v>
      </c>
      <c r="H1115" s="3"/>
      <c r="I1115" s="12" t="s">
        <v>48</v>
      </c>
      <c r="J1115" s="3"/>
      <c r="K1115" s="3" t="s">
        <v>49</v>
      </c>
      <c r="L1115" s="11">
        <v>42887</v>
      </c>
      <c r="M1115" s="3">
        <v>36</v>
      </c>
      <c r="N1115" s="3"/>
      <c r="O1115" s="10">
        <v>22200.41</v>
      </c>
      <c r="P1115" s="8" t="s">
        <v>59</v>
      </c>
      <c r="Q1115" s="9" t="s">
        <v>59</v>
      </c>
    </row>
    <row r="1116" spans="1:17" hidden="1" x14ac:dyDescent="0.3">
      <c r="A1116" s="3" t="s">
        <v>2985</v>
      </c>
      <c r="B1116" s="3" t="s">
        <v>4</v>
      </c>
      <c r="C1116" s="3" t="s">
        <v>52</v>
      </c>
      <c r="D1116" s="3" t="s">
        <v>443</v>
      </c>
      <c r="E1116" s="5" t="s">
        <v>444</v>
      </c>
      <c r="F1116" s="3" t="s">
        <v>257</v>
      </c>
      <c r="G1116" s="5" t="s">
        <v>258</v>
      </c>
      <c r="H1116" s="3"/>
      <c r="I1116" s="12" t="s">
        <v>48</v>
      </c>
      <c r="J1116" s="3"/>
      <c r="K1116" s="3" t="s">
        <v>49</v>
      </c>
      <c r="L1116" s="11">
        <v>43221</v>
      </c>
      <c r="M1116" s="3">
        <v>36</v>
      </c>
      <c r="N1116" s="3"/>
      <c r="O1116" s="10">
        <v>22834.9</v>
      </c>
      <c r="P1116" s="8" t="s">
        <v>59</v>
      </c>
      <c r="Q1116" s="9" t="s">
        <v>59</v>
      </c>
    </row>
    <row r="1117" spans="1:17" ht="15" hidden="1" x14ac:dyDescent="0.25">
      <c r="A1117" s="3" t="s">
        <v>2986</v>
      </c>
      <c r="B1117" s="3" t="s">
        <v>5</v>
      </c>
      <c r="C1117" s="3" t="s">
        <v>52</v>
      </c>
      <c r="D1117" s="3" t="s">
        <v>1028</v>
      </c>
      <c r="E1117" s="5" t="s">
        <v>1029</v>
      </c>
      <c r="F1117" s="3" t="s">
        <v>1030</v>
      </c>
      <c r="G1117" s="5" t="s">
        <v>1031</v>
      </c>
      <c r="H1117" s="3"/>
      <c r="I1117" s="12" t="s">
        <v>48</v>
      </c>
      <c r="J1117" s="3"/>
      <c r="K1117" s="3" t="s">
        <v>49</v>
      </c>
      <c r="L1117" s="11">
        <v>42583</v>
      </c>
      <c r="M1117" s="3">
        <v>24</v>
      </c>
      <c r="N1117" s="3"/>
      <c r="O1117" s="10">
        <v>11831.04</v>
      </c>
      <c r="P1117" s="8" t="s">
        <v>81</v>
      </c>
      <c r="Q1117" s="9" t="s">
        <v>81</v>
      </c>
    </row>
    <row r="1118" spans="1:17" ht="15" hidden="1" x14ac:dyDescent="0.25">
      <c r="A1118" s="3" t="s">
        <v>2987</v>
      </c>
      <c r="B1118" s="3" t="s">
        <v>20</v>
      </c>
      <c r="C1118" s="3" t="s">
        <v>52</v>
      </c>
      <c r="D1118" s="3" t="s">
        <v>736</v>
      </c>
      <c r="E1118" s="5" t="s">
        <v>737</v>
      </c>
      <c r="F1118" s="3" t="s">
        <v>257</v>
      </c>
      <c r="G1118" s="5" t="s">
        <v>258</v>
      </c>
      <c r="H1118" s="3"/>
      <c r="I1118" s="12" t="s">
        <v>48</v>
      </c>
      <c r="J1118" s="3"/>
      <c r="K1118" s="3" t="s">
        <v>49</v>
      </c>
      <c r="L1118" s="11">
        <v>42522</v>
      </c>
      <c r="M1118" s="3">
        <v>24</v>
      </c>
      <c r="N1118" s="3"/>
      <c r="O1118" s="10">
        <v>9160</v>
      </c>
      <c r="P1118" s="8" t="s">
        <v>59</v>
      </c>
      <c r="Q1118" s="9" t="s">
        <v>51</v>
      </c>
    </row>
    <row r="1119" spans="1:17" ht="15" hidden="1" x14ac:dyDescent="0.25">
      <c r="A1119" s="3" t="s">
        <v>2988</v>
      </c>
      <c r="B1119" s="3" t="s">
        <v>20</v>
      </c>
      <c r="C1119" s="3" t="s">
        <v>52</v>
      </c>
      <c r="D1119" s="3" t="s">
        <v>736</v>
      </c>
      <c r="E1119" s="5" t="s">
        <v>737</v>
      </c>
      <c r="F1119" s="3" t="s">
        <v>257</v>
      </c>
      <c r="G1119" s="5" t="s">
        <v>258</v>
      </c>
      <c r="H1119" s="3"/>
      <c r="I1119" s="12" t="s">
        <v>48</v>
      </c>
      <c r="J1119" s="3"/>
      <c r="K1119" s="3" t="s">
        <v>49</v>
      </c>
      <c r="L1119" s="11">
        <v>42522</v>
      </c>
      <c r="M1119" s="3">
        <v>24</v>
      </c>
      <c r="N1119" s="3"/>
      <c r="O1119" s="10">
        <v>15572</v>
      </c>
      <c r="P1119" s="8" t="s">
        <v>59</v>
      </c>
      <c r="Q1119" s="9" t="s">
        <v>246</v>
      </c>
    </row>
    <row r="1120" spans="1:17" hidden="1" x14ac:dyDescent="0.3">
      <c r="A1120" s="3" t="s">
        <v>2989</v>
      </c>
      <c r="B1120" s="3" t="s">
        <v>20</v>
      </c>
      <c r="C1120" s="3" t="s">
        <v>52</v>
      </c>
      <c r="D1120" s="3" t="s">
        <v>736</v>
      </c>
      <c r="E1120" s="5" t="s">
        <v>737</v>
      </c>
      <c r="F1120" s="3" t="s">
        <v>257</v>
      </c>
      <c r="G1120" s="5" t="s">
        <v>258</v>
      </c>
      <c r="H1120" s="3"/>
      <c r="I1120" s="12" t="s">
        <v>48</v>
      </c>
      <c r="J1120" s="3"/>
      <c r="K1120" s="3" t="s">
        <v>49</v>
      </c>
      <c r="L1120" s="11">
        <v>42522</v>
      </c>
      <c r="M1120" s="3">
        <v>24</v>
      </c>
      <c r="N1120" s="3"/>
      <c r="O1120" s="10">
        <v>23907.599999999999</v>
      </c>
      <c r="P1120" s="8" t="s">
        <v>59</v>
      </c>
      <c r="Q1120" s="9" t="s">
        <v>59</v>
      </c>
    </row>
    <row r="1121" spans="1:17" ht="15" hidden="1" x14ac:dyDescent="0.25">
      <c r="A1121" s="3" t="s">
        <v>2990</v>
      </c>
      <c r="B1121" s="3" t="s">
        <v>20</v>
      </c>
      <c r="C1121" s="3" t="s">
        <v>52</v>
      </c>
      <c r="D1121" s="3" t="s">
        <v>736</v>
      </c>
      <c r="E1121" s="5" t="s">
        <v>737</v>
      </c>
      <c r="F1121" s="3" t="s">
        <v>257</v>
      </c>
      <c r="G1121" s="5" t="s">
        <v>258</v>
      </c>
      <c r="H1121" s="3"/>
      <c r="I1121" s="12" t="s">
        <v>48</v>
      </c>
      <c r="J1121" s="3"/>
      <c r="K1121" s="3" t="s">
        <v>49</v>
      </c>
      <c r="L1121" s="11">
        <v>42522</v>
      </c>
      <c r="M1121" s="3">
        <v>24</v>
      </c>
      <c r="N1121" s="3"/>
      <c r="O1121" s="10">
        <v>13740</v>
      </c>
      <c r="P1121" s="8" t="s">
        <v>59</v>
      </c>
      <c r="Q1121" s="9" t="s">
        <v>103</v>
      </c>
    </row>
    <row r="1122" spans="1:17" ht="15" hidden="1" x14ac:dyDescent="0.25">
      <c r="A1122" s="3" t="s">
        <v>2991</v>
      </c>
      <c r="B1122" s="3" t="s">
        <v>20</v>
      </c>
      <c r="C1122" s="3" t="s">
        <v>52</v>
      </c>
      <c r="D1122" s="3" t="s">
        <v>736</v>
      </c>
      <c r="E1122" s="5" t="s">
        <v>737</v>
      </c>
      <c r="F1122" s="3" t="s">
        <v>257</v>
      </c>
      <c r="G1122" s="5" t="s">
        <v>258</v>
      </c>
      <c r="H1122" s="3"/>
      <c r="I1122" s="12" t="s">
        <v>48</v>
      </c>
      <c r="J1122" s="3"/>
      <c r="K1122" s="3" t="s">
        <v>49</v>
      </c>
      <c r="L1122" s="11">
        <v>42522</v>
      </c>
      <c r="M1122" s="3">
        <v>24</v>
      </c>
      <c r="N1122" s="3"/>
      <c r="O1122" s="10">
        <v>5954</v>
      </c>
      <c r="P1122" s="8" t="s">
        <v>59</v>
      </c>
      <c r="Q1122" s="9" t="s">
        <v>113</v>
      </c>
    </row>
    <row r="1123" spans="1:17" ht="15" hidden="1" x14ac:dyDescent="0.25">
      <c r="A1123" s="3" t="s">
        <v>2992</v>
      </c>
      <c r="B1123" s="3" t="s">
        <v>20</v>
      </c>
      <c r="C1123" s="3" t="s">
        <v>52</v>
      </c>
      <c r="D1123" s="3" t="s">
        <v>736</v>
      </c>
      <c r="E1123" s="5" t="s">
        <v>737</v>
      </c>
      <c r="F1123" s="3" t="s">
        <v>257</v>
      </c>
      <c r="G1123" s="5" t="s">
        <v>258</v>
      </c>
      <c r="H1123" s="3"/>
      <c r="I1123" s="12" t="s">
        <v>48</v>
      </c>
      <c r="J1123" s="3"/>
      <c r="K1123" s="3" t="s">
        <v>49</v>
      </c>
      <c r="L1123" s="11">
        <v>42522</v>
      </c>
      <c r="M1123" s="3">
        <v>24</v>
      </c>
      <c r="N1123" s="3"/>
      <c r="O1123" s="10">
        <v>2198.4</v>
      </c>
      <c r="P1123" s="8" t="s">
        <v>59</v>
      </c>
      <c r="Q1123" s="9" t="s">
        <v>81</v>
      </c>
    </row>
    <row r="1124" spans="1:17" ht="15" hidden="1" x14ac:dyDescent="0.25">
      <c r="A1124" s="3" t="s">
        <v>22</v>
      </c>
      <c r="B1124" s="3" t="s">
        <v>20</v>
      </c>
      <c r="C1124" s="3" t="s">
        <v>52</v>
      </c>
      <c r="D1124" s="3" t="s">
        <v>736</v>
      </c>
      <c r="E1124" s="5" t="s">
        <v>737</v>
      </c>
      <c r="F1124" s="3" t="s">
        <v>257</v>
      </c>
      <c r="G1124" s="5" t="s">
        <v>258</v>
      </c>
      <c r="H1124" s="3"/>
      <c r="I1124" s="12" t="s">
        <v>48</v>
      </c>
      <c r="J1124" s="3"/>
      <c r="K1124" s="3" t="s">
        <v>49</v>
      </c>
      <c r="L1124" s="11">
        <v>42522</v>
      </c>
      <c r="M1124" s="3">
        <v>24</v>
      </c>
      <c r="N1124" s="3"/>
      <c r="O1124" s="10">
        <v>25281.599999999999</v>
      </c>
      <c r="P1124" s="8" t="s">
        <v>59</v>
      </c>
      <c r="Q1124" s="9" t="s">
        <v>75</v>
      </c>
    </row>
    <row r="1125" spans="1:17" ht="15" hidden="1" x14ac:dyDescent="0.25">
      <c r="A1125" s="3" t="s">
        <v>21</v>
      </c>
      <c r="B1125" s="3" t="s">
        <v>20</v>
      </c>
      <c r="C1125" s="3" t="s">
        <v>52</v>
      </c>
      <c r="D1125" s="3" t="s">
        <v>736</v>
      </c>
      <c r="E1125" s="5" t="s">
        <v>737</v>
      </c>
      <c r="F1125" s="3" t="s">
        <v>257</v>
      </c>
      <c r="G1125" s="5" t="s">
        <v>258</v>
      </c>
      <c r="H1125" s="3"/>
      <c r="I1125" s="12" t="s">
        <v>48</v>
      </c>
      <c r="J1125" s="3"/>
      <c r="K1125" s="3" t="s">
        <v>49</v>
      </c>
      <c r="L1125" s="11">
        <v>42522</v>
      </c>
      <c r="M1125" s="3">
        <v>24</v>
      </c>
      <c r="N1125" s="3"/>
      <c r="O1125" s="10">
        <v>13098.8</v>
      </c>
      <c r="P1125" s="8" t="s">
        <v>59</v>
      </c>
      <c r="Q1125" s="9" t="s">
        <v>84</v>
      </c>
    </row>
    <row r="1126" spans="1:17" ht="15" hidden="1" x14ac:dyDescent="0.25">
      <c r="A1126" s="3" t="s">
        <v>2993</v>
      </c>
      <c r="B1126" s="3" t="s">
        <v>4</v>
      </c>
      <c r="C1126" s="3" t="s">
        <v>52</v>
      </c>
      <c r="D1126" s="3" t="s">
        <v>53</v>
      </c>
      <c r="E1126" s="5" t="s">
        <v>54</v>
      </c>
      <c r="F1126" s="3" t="s">
        <v>127</v>
      </c>
      <c r="G1126" s="5" t="s">
        <v>233</v>
      </c>
      <c r="H1126" s="3"/>
      <c r="I1126" s="12" t="s">
        <v>57</v>
      </c>
      <c r="J1126" s="3"/>
      <c r="K1126" s="3" t="s">
        <v>58</v>
      </c>
      <c r="L1126" s="11">
        <v>43221</v>
      </c>
      <c r="M1126" s="3">
        <v>36</v>
      </c>
      <c r="N1126" s="3"/>
      <c r="O1126" s="10">
        <v>119000</v>
      </c>
      <c r="P1126" s="8" t="s">
        <v>246</v>
      </c>
      <c r="Q1126" s="9" t="s">
        <v>246</v>
      </c>
    </row>
    <row r="1127" spans="1:17" ht="15" hidden="1" x14ac:dyDescent="0.25">
      <c r="A1127" s="3" t="s">
        <v>2994</v>
      </c>
      <c r="B1127" s="3" t="s">
        <v>4</v>
      </c>
      <c r="C1127" s="3" t="s">
        <v>52</v>
      </c>
      <c r="D1127" s="3" t="s">
        <v>1032</v>
      </c>
      <c r="E1127" s="5" t="s">
        <v>1033</v>
      </c>
      <c r="F1127" s="3" t="s">
        <v>873</v>
      </c>
      <c r="G1127" s="5" t="s">
        <v>874</v>
      </c>
      <c r="H1127" s="3"/>
      <c r="I1127" s="12" t="s">
        <v>57</v>
      </c>
      <c r="J1127" s="3"/>
      <c r="K1127" s="3" t="s">
        <v>58</v>
      </c>
      <c r="L1127" s="11">
        <v>43435</v>
      </c>
      <c r="M1127" s="3">
        <v>60</v>
      </c>
      <c r="N1127" s="3"/>
      <c r="O1127" s="10">
        <v>10000</v>
      </c>
      <c r="P1127" s="8" t="s">
        <v>113</v>
      </c>
      <c r="Q1127" s="7" t="s">
        <v>113</v>
      </c>
    </row>
    <row r="1128" spans="1:17" ht="15" hidden="1" x14ac:dyDescent="0.25">
      <c r="A1128" s="3" t="s">
        <v>2995</v>
      </c>
      <c r="B1128" s="3" t="s">
        <v>1</v>
      </c>
      <c r="C1128" s="3" t="s">
        <v>52</v>
      </c>
      <c r="D1128" s="3" t="s">
        <v>849</v>
      </c>
      <c r="E1128" s="5" t="s">
        <v>850</v>
      </c>
      <c r="F1128" s="3" t="s">
        <v>542</v>
      </c>
      <c r="G1128" s="5" t="s">
        <v>543</v>
      </c>
      <c r="H1128" s="3"/>
      <c r="I1128" s="12" t="s">
        <v>48</v>
      </c>
      <c r="J1128" s="3"/>
      <c r="K1128" s="3" t="s">
        <v>58</v>
      </c>
      <c r="L1128" s="11">
        <v>42705</v>
      </c>
      <c r="M1128" s="3">
        <v>36</v>
      </c>
      <c r="N1128" s="3"/>
      <c r="O1128" s="10">
        <v>430000</v>
      </c>
      <c r="P1128" s="8" t="s">
        <v>64</v>
      </c>
      <c r="Q1128" s="9" t="s">
        <v>64</v>
      </c>
    </row>
    <row r="1129" spans="1:17" ht="15" hidden="1" x14ac:dyDescent="0.25">
      <c r="A1129" s="3" t="s">
        <v>1941</v>
      </c>
      <c r="B1129" s="3" t="s">
        <v>7</v>
      </c>
      <c r="C1129" s="3" t="s">
        <v>52</v>
      </c>
      <c r="D1129" s="3" t="s">
        <v>129</v>
      </c>
      <c r="E1129" s="5" t="s">
        <v>130</v>
      </c>
      <c r="F1129" s="3" t="s">
        <v>1034</v>
      </c>
      <c r="G1129" s="5" t="s">
        <v>1035</v>
      </c>
      <c r="H1129" s="3"/>
      <c r="I1129" s="12" t="s">
        <v>48</v>
      </c>
      <c r="J1129" s="3"/>
      <c r="K1129" s="3" t="s">
        <v>49</v>
      </c>
      <c r="L1129" s="11" t="s">
        <v>50</v>
      </c>
      <c r="M1129" s="3">
        <v>12</v>
      </c>
      <c r="N1129" s="3"/>
      <c r="O1129" s="10">
        <v>58000</v>
      </c>
      <c r="P1129" s="8" t="s">
        <v>84</v>
      </c>
      <c r="Q1129" s="9" t="s">
        <v>84</v>
      </c>
    </row>
    <row r="1130" spans="1:17" ht="15" hidden="1" x14ac:dyDescent="0.25">
      <c r="A1130" s="3" t="s">
        <v>2996</v>
      </c>
      <c r="B1130" s="3" t="s">
        <v>18</v>
      </c>
      <c r="C1130" s="3" t="s">
        <v>78</v>
      </c>
      <c r="D1130" s="3" t="s">
        <v>202</v>
      </c>
      <c r="E1130" s="5" t="s">
        <v>203</v>
      </c>
      <c r="F1130" s="3"/>
      <c r="G1130" s="5" t="s">
        <v>47</v>
      </c>
      <c r="H1130" s="3"/>
      <c r="I1130" s="12" t="s">
        <v>48</v>
      </c>
      <c r="J1130" s="3"/>
      <c r="K1130" s="3" t="s">
        <v>100</v>
      </c>
      <c r="L1130" s="11">
        <v>43405</v>
      </c>
      <c r="M1130" s="3">
        <v>36</v>
      </c>
      <c r="N1130" s="3"/>
      <c r="O1130" s="10">
        <v>72187</v>
      </c>
      <c r="P1130" s="8" t="s">
        <v>81</v>
      </c>
      <c r="Q1130" s="9" t="s">
        <v>81</v>
      </c>
    </row>
    <row r="1131" spans="1:17" ht="15" hidden="1" x14ac:dyDescent="0.25">
      <c r="A1131" s="3" t="s">
        <v>1942</v>
      </c>
      <c r="B1131" s="3" t="s">
        <v>7</v>
      </c>
      <c r="C1131" s="3" t="s">
        <v>52</v>
      </c>
      <c r="D1131" s="3" t="s">
        <v>255</v>
      </c>
      <c r="E1131" s="5" t="s">
        <v>256</v>
      </c>
      <c r="F1131" s="3" t="s">
        <v>257</v>
      </c>
      <c r="G1131" s="5" t="s">
        <v>258</v>
      </c>
      <c r="H1131" s="3"/>
      <c r="I1131" s="12" t="s">
        <v>48</v>
      </c>
      <c r="J1131" s="3"/>
      <c r="K1131" s="3" t="s">
        <v>49</v>
      </c>
      <c r="L1131" s="11">
        <v>42856</v>
      </c>
      <c r="M1131" s="3">
        <v>36</v>
      </c>
      <c r="N1131" s="3"/>
      <c r="O1131" s="10">
        <v>51000</v>
      </c>
      <c r="P1131" s="8" t="s">
        <v>75</v>
      </c>
      <c r="Q1131" s="9" t="s">
        <v>75</v>
      </c>
    </row>
    <row r="1132" spans="1:17" ht="15" hidden="1" x14ac:dyDescent="0.25">
      <c r="A1132" s="3" t="s">
        <v>2997</v>
      </c>
      <c r="B1132" s="3" t="s">
        <v>3</v>
      </c>
      <c r="C1132" s="3" t="s">
        <v>52</v>
      </c>
      <c r="D1132" s="3" t="s">
        <v>240</v>
      </c>
      <c r="E1132" s="5" t="s">
        <v>241</v>
      </c>
      <c r="F1132" s="3" t="s">
        <v>1036</v>
      </c>
      <c r="G1132" s="5" t="s">
        <v>1037</v>
      </c>
      <c r="H1132" s="3"/>
      <c r="I1132" s="12" t="s">
        <v>48</v>
      </c>
      <c r="J1132" s="3"/>
      <c r="K1132" s="3" t="s">
        <v>49</v>
      </c>
      <c r="L1132" s="11">
        <v>42614</v>
      </c>
      <c r="M1132" s="3">
        <v>60</v>
      </c>
      <c r="N1132" s="3"/>
      <c r="O1132" s="10">
        <v>170000</v>
      </c>
      <c r="P1132" s="8" t="s">
        <v>51</v>
      </c>
      <c r="Q1132" s="9" t="s">
        <v>51</v>
      </c>
    </row>
    <row r="1133" spans="1:17" ht="15" hidden="1" x14ac:dyDescent="0.25">
      <c r="A1133" s="3" t="s">
        <v>1943</v>
      </c>
      <c r="B1133" s="3" t="s">
        <v>3</v>
      </c>
      <c r="C1133" s="3" t="s">
        <v>52</v>
      </c>
      <c r="D1133" s="3" t="s">
        <v>1038</v>
      </c>
      <c r="E1133" s="5" t="s">
        <v>1039</v>
      </c>
      <c r="F1133" s="3" t="s">
        <v>62</v>
      </c>
      <c r="G1133" s="5" t="s">
        <v>63</v>
      </c>
      <c r="H1133" s="3"/>
      <c r="I1133" s="12" t="s">
        <v>48</v>
      </c>
      <c r="J1133" s="3"/>
      <c r="K1133" s="3" t="s">
        <v>49</v>
      </c>
      <c r="L1133" s="11">
        <v>42917</v>
      </c>
      <c r="M1133" s="3">
        <v>24</v>
      </c>
      <c r="N1133" s="3"/>
      <c r="O1133" s="10">
        <v>88000</v>
      </c>
      <c r="P1133" s="8" t="s">
        <v>75</v>
      </c>
      <c r="Q1133" s="9" t="s">
        <v>75</v>
      </c>
    </row>
    <row r="1134" spans="1:17" ht="15" hidden="1" x14ac:dyDescent="0.25">
      <c r="A1134" s="3" t="s">
        <v>1944</v>
      </c>
      <c r="B1134" s="3" t="s">
        <v>5</v>
      </c>
      <c r="C1134" s="3" t="s">
        <v>52</v>
      </c>
      <c r="D1134" s="3" t="s">
        <v>877</v>
      </c>
      <c r="E1134" s="5" t="s">
        <v>878</v>
      </c>
      <c r="F1134" s="3" t="s">
        <v>614</v>
      </c>
      <c r="G1134" s="5" t="s">
        <v>615</v>
      </c>
      <c r="H1134" s="3"/>
      <c r="I1134" s="12" t="s">
        <v>48</v>
      </c>
      <c r="J1134" s="3"/>
      <c r="K1134" s="3" t="s">
        <v>49</v>
      </c>
      <c r="L1134" s="11">
        <v>42614</v>
      </c>
      <c r="M1134" s="3">
        <v>24</v>
      </c>
      <c r="N1134" s="3"/>
      <c r="O1134" s="10">
        <v>30000</v>
      </c>
      <c r="P1134" s="8" t="s">
        <v>75</v>
      </c>
      <c r="Q1134" s="9" t="s">
        <v>75</v>
      </c>
    </row>
    <row r="1135" spans="1:17" hidden="1" x14ac:dyDescent="0.3">
      <c r="A1135" s="3" t="s">
        <v>2998</v>
      </c>
      <c r="B1135" s="3" t="s">
        <v>19</v>
      </c>
      <c r="C1135" s="3" t="s">
        <v>52</v>
      </c>
      <c r="D1135" s="3" t="s">
        <v>443</v>
      </c>
      <c r="E1135" s="5" t="s">
        <v>444</v>
      </c>
      <c r="F1135" s="3" t="s">
        <v>257</v>
      </c>
      <c r="G1135" s="5" t="s">
        <v>258</v>
      </c>
      <c r="H1135" s="3"/>
      <c r="I1135" s="12" t="s">
        <v>48</v>
      </c>
      <c r="J1135" s="3"/>
      <c r="K1135" s="3" t="s">
        <v>49</v>
      </c>
      <c r="L1135" s="11" t="s">
        <v>50</v>
      </c>
      <c r="M1135" s="3">
        <v>60</v>
      </c>
      <c r="N1135" s="3"/>
      <c r="O1135" s="10">
        <v>121242.71</v>
      </c>
      <c r="P1135" s="8" t="s">
        <v>59</v>
      </c>
      <c r="Q1135" s="9" t="s">
        <v>59</v>
      </c>
    </row>
    <row r="1136" spans="1:17" ht="15" hidden="1" x14ac:dyDescent="0.25">
      <c r="A1136" s="3" t="s">
        <v>2999</v>
      </c>
      <c r="B1136" s="3" t="s">
        <v>19</v>
      </c>
      <c r="C1136" s="3" t="s">
        <v>52</v>
      </c>
      <c r="D1136" s="3" t="s">
        <v>443</v>
      </c>
      <c r="E1136" s="5" t="s">
        <v>444</v>
      </c>
      <c r="F1136" s="3" t="s">
        <v>257</v>
      </c>
      <c r="G1136" s="5" t="s">
        <v>258</v>
      </c>
      <c r="H1136" s="3"/>
      <c r="I1136" s="12" t="s">
        <v>48</v>
      </c>
      <c r="J1136" s="3"/>
      <c r="K1136" s="3" t="s">
        <v>49</v>
      </c>
      <c r="L1136" s="11" t="s">
        <v>50</v>
      </c>
      <c r="M1136" s="3">
        <v>60</v>
      </c>
      <c r="N1136" s="3"/>
      <c r="O1136" s="10">
        <v>32000</v>
      </c>
      <c r="P1136" s="8" t="s">
        <v>59</v>
      </c>
      <c r="Q1136" s="9" t="s">
        <v>103</v>
      </c>
    </row>
    <row r="1137" spans="1:17" ht="15" hidden="1" x14ac:dyDescent="0.25">
      <c r="A1137" s="3" t="s">
        <v>3000</v>
      </c>
      <c r="B1137" s="3" t="s">
        <v>19</v>
      </c>
      <c r="C1137" s="3" t="s">
        <v>52</v>
      </c>
      <c r="D1137" s="3" t="s">
        <v>443</v>
      </c>
      <c r="E1137" s="5" t="s">
        <v>444</v>
      </c>
      <c r="F1137" s="3" t="s">
        <v>257</v>
      </c>
      <c r="G1137" s="5" t="s">
        <v>258</v>
      </c>
      <c r="H1137" s="3"/>
      <c r="I1137" s="12" t="s">
        <v>48</v>
      </c>
      <c r="J1137" s="3"/>
      <c r="K1137" s="3" t="s">
        <v>49</v>
      </c>
      <c r="L1137" s="11" t="s">
        <v>50</v>
      </c>
      <c r="M1137" s="3">
        <v>60</v>
      </c>
      <c r="N1137" s="3"/>
      <c r="O1137" s="10">
        <v>17200</v>
      </c>
      <c r="P1137" s="8" t="s">
        <v>59</v>
      </c>
      <c r="Q1137" s="9" t="s">
        <v>81</v>
      </c>
    </row>
    <row r="1138" spans="1:17" ht="15" hidden="1" x14ac:dyDescent="0.25">
      <c r="A1138" s="3" t="s">
        <v>1945</v>
      </c>
      <c r="B1138" s="3" t="s">
        <v>5</v>
      </c>
      <c r="C1138" s="3" t="s">
        <v>52</v>
      </c>
      <c r="D1138" s="3" t="s">
        <v>1040</v>
      </c>
      <c r="E1138" s="5" t="s">
        <v>1041</v>
      </c>
      <c r="F1138" s="3" t="s">
        <v>1042</v>
      </c>
      <c r="G1138" s="5" t="s">
        <v>1043</v>
      </c>
      <c r="H1138" s="3"/>
      <c r="I1138" s="12" t="s">
        <v>48</v>
      </c>
      <c r="J1138" s="3"/>
      <c r="K1138" s="3" t="s">
        <v>49</v>
      </c>
      <c r="L1138" s="11">
        <v>42675</v>
      </c>
      <c r="M1138" s="3">
        <v>48</v>
      </c>
      <c r="N1138" s="3"/>
      <c r="O1138" s="10">
        <v>200000</v>
      </c>
      <c r="P1138" s="8" t="s">
        <v>75</v>
      </c>
      <c r="Q1138" s="9" t="s">
        <v>75</v>
      </c>
    </row>
    <row r="1139" spans="1:17" ht="15" hidden="1" x14ac:dyDescent="0.25">
      <c r="A1139" s="3" t="s">
        <v>1946</v>
      </c>
      <c r="B1139" s="3" t="s">
        <v>7</v>
      </c>
      <c r="C1139" s="3" t="s">
        <v>52</v>
      </c>
      <c r="D1139" s="3" t="s">
        <v>255</v>
      </c>
      <c r="E1139" s="5" t="s">
        <v>256</v>
      </c>
      <c r="F1139" s="3" t="s">
        <v>257</v>
      </c>
      <c r="G1139" s="5" t="s">
        <v>258</v>
      </c>
      <c r="H1139" s="3"/>
      <c r="I1139" s="12" t="s">
        <v>48</v>
      </c>
      <c r="J1139" s="3"/>
      <c r="K1139" s="3" t="s">
        <v>49</v>
      </c>
      <c r="L1139" s="11">
        <v>42826</v>
      </c>
      <c r="M1139" s="3">
        <v>60</v>
      </c>
      <c r="N1139" s="3"/>
      <c r="O1139" s="10">
        <v>80000</v>
      </c>
      <c r="P1139" s="8" t="s">
        <v>75</v>
      </c>
      <c r="Q1139" s="9" t="s">
        <v>75</v>
      </c>
    </row>
    <row r="1140" spans="1:17" ht="15" hidden="1" x14ac:dyDescent="0.25">
      <c r="A1140" s="3" t="s">
        <v>1947</v>
      </c>
      <c r="B1140" s="3" t="s">
        <v>18</v>
      </c>
      <c r="C1140" s="3" t="s">
        <v>52</v>
      </c>
      <c r="D1140" s="3" t="s">
        <v>238</v>
      </c>
      <c r="E1140" s="5" t="s">
        <v>239</v>
      </c>
      <c r="F1140" s="3" t="s">
        <v>127</v>
      </c>
      <c r="G1140" s="5" t="s">
        <v>233</v>
      </c>
      <c r="H1140" s="3"/>
      <c r="I1140" s="12" t="s">
        <v>48</v>
      </c>
      <c r="J1140" s="3"/>
      <c r="K1140" s="3" t="s">
        <v>49</v>
      </c>
      <c r="L1140" s="11">
        <v>43435</v>
      </c>
      <c r="M1140" s="3">
        <v>24</v>
      </c>
      <c r="N1140" s="3"/>
      <c r="O1140" s="10">
        <v>30000</v>
      </c>
      <c r="P1140" s="8" t="s">
        <v>75</v>
      </c>
      <c r="Q1140" s="9" t="s">
        <v>75</v>
      </c>
    </row>
    <row r="1141" spans="1:17" ht="15" hidden="1" x14ac:dyDescent="0.25">
      <c r="A1141" s="3" t="s">
        <v>1948</v>
      </c>
      <c r="B1141" s="3" t="s">
        <v>16</v>
      </c>
      <c r="C1141" s="3" t="s">
        <v>52</v>
      </c>
      <c r="D1141" s="3" t="s">
        <v>71</v>
      </c>
      <c r="E1141" s="5" t="s">
        <v>72</v>
      </c>
      <c r="F1141" s="3" t="s">
        <v>111</v>
      </c>
      <c r="G1141" s="5" t="s">
        <v>112</v>
      </c>
      <c r="H1141" s="3"/>
      <c r="I1141" s="12" t="s">
        <v>48</v>
      </c>
      <c r="J1141" s="3"/>
      <c r="K1141" s="3" t="s">
        <v>49</v>
      </c>
      <c r="L1141" s="11">
        <v>42430</v>
      </c>
      <c r="M1141" s="3">
        <v>24</v>
      </c>
      <c r="N1141" s="3"/>
      <c r="O1141" s="10">
        <v>17500</v>
      </c>
      <c r="P1141" s="8" t="s">
        <v>75</v>
      </c>
      <c r="Q1141" s="9" t="s">
        <v>75</v>
      </c>
    </row>
    <row r="1142" spans="1:17" ht="15" hidden="1" x14ac:dyDescent="0.25">
      <c r="A1142" s="3" t="s">
        <v>1949</v>
      </c>
      <c r="B1142" s="3" t="s">
        <v>7</v>
      </c>
      <c r="C1142" s="3" t="s">
        <v>52</v>
      </c>
      <c r="D1142" s="3" t="s">
        <v>255</v>
      </c>
      <c r="E1142" s="5" t="s">
        <v>256</v>
      </c>
      <c r="F1142" s="3" t="s">
        <v>257</v>
      </c>
      <c r="G1142" s="5" t="s">
        <v>258</v>
      </c>
      <c r="H1142" s="3"/>
      <c r="I1142" s="12" t="s">
        <v>57</v>
      </c>
      <c r="J1142" s="3"/>
      <c r="K1142" s="3" t="s">
        <v>58</v>
      </c>
      <c r="L1142" s="11">
        <v>42826</v>
      </c>
      <c r="M1142" s="3">
        <v>60</v>
      </c>
      <c r="N1142" s="3"/>
      <c r="O1142" s="10">
        <v>100000</v>
      </c>
      <c r="P1142" s="8" t="s">
        <v>75</v>
      </c>
      <c r="Q1142" s="9" t="s">
        <v>75</v>
      </c>
    </row>
    <row r="1143" spans="1:17" ht="15" hidden="1" x14ac:dyDescent="0.25">
      <c r="A1143" s="3" t="s">
        <v>1950</v>
      </c>
      <c r="B1143" s="3" t="s">
        <v>9</v>
      </c>
      <c r="C1143" s="3" t="s">
        <v>52</v>
      </c>
      <c r="D1143" s="3" t="s">
        <v>238</v>
      </c>
      <c r="E1143" s="5" t="s">
        <v>239</v>
      </c>
      <c r="F1143" s="3" t="s">
        <v>127</v>
      </c>
      <c r="G1143" s="5" t="s">
        <v>233</v>
      </c>
      <c r="H1143" s="3"/>
      <c r="I1143" s="12" t="s">
        <v>48</v>
      </c>
      <c r="J1143" s="3"/>
      <c r="K1143" s="3" t="s">
        <v>49</v>
      </c>
      <c r="L1143" s="11">
        <v>43344</v>
      </c>
      <c r="M1143" s="3">
        <v>24</v>
      </c>
      <c r="N1143" s="3"/>
      <c r="O1143" s="10">
        <v>96000</v>
      </c>
      <c r="P1143" s="8" t="s">
        <v>75</v>
      </c>
      <c r="Q1143" s="9" t="s">
        <v>75</v>
      </c>
    </row>
    <row r="1144" spans="1:17" ht="15" hidden="1" x14ac:dyDescent="0.25">
      <c r="A1144" s="3" t="s">
        <v>1951</v>
      </c>
      <c r="B1144" s="3" t="s">
        <v>3</v>
      </c>
      <c r="C1144" s="3" t="s">
        <v>52</v>
      </c>
      <c r="D1144" s="3" t="s">
        <v>1044</v>
      </c>
      <c r="E1144" s="5" t="s">
        <v>1045</v>
      </c>
      <c r="F1144" s="3" t="s">
        <v>948</v>
      </c>
      <c r="G1144" s="5" t="s">
        <v>949</v>
      </c>
      <c r="H1144" s="3"/>
      <c r="I1144" s="12" t="s">
        <v>48</v>
      </c>
      <c r="J1144" s="3"/>
      <c r="K1144" s="3" t="s">
        <v>49</v>
      </c>
      <c r="L1144" s="11">
        <v>43009</v>
      </c>
      <c r="M1144" s="3">
        <v>60</v>
      </c>
      <c r="N1144" s="3"/>
      <c r="O1144" s="10">
        <v>20000</v>
      </c>
      <c r="P1144" s="8" t="s">
        <v>75</v>
      </c>
      <c r="Q1144" s="9" t="s">
        <v>75</v>
      </c>
    </row>
    <row r="1145" spans="1:17" ht="15" hidden="1" x14ac:dyDescent="0.25">
      <c r="A1145" s="3" t="s">
        <v>3001</v>
      </c>
      <c r="B1145" s="3" t="s">
        <v>10</v>
      </c>
      <c r="C1145" s="3" t="s">
        <v>124</v>
      </c>
      <c r="D1145" s="3" t="s">
        <v>196</v>
      </c>
      <c r="E1145" s="5" t="s">
        <v>197</v>
      </c>
      <c r="F1145" s="3" t="s">
        <v>198</v>
      </c>
      <c r="G1145" s="5" t="s">
        <v>199</v>
      </c>
      <c r="H1145" s="3"/>
      <c r="I1145" s="12" t="s">
        <v>57</v>
      </c>
      <c r="J1145" s="3"/>
      <c r="K1145" s="3" t="s">
        <v>58</v>
      </c>
      <c r="L1145" s="11">
        <v>43800</v>
      </c>
      <c r="M1145" s="3">
        <v>48</v>
      </c>
      <c r="N1145" s="3"/>
      <c r="O1145" s="10">
        <v>34210968.090000004</v>
      </c>
      <c r="P1145" s="8" t="s">
        <v>51</v>
      </c>
      <c r="Q1145" s="9" t="s">
        <v>51</v>
      </c>
    </row>
    <row r="1146" spans="1:17" ht="15" hidden="1" x14ac:dyDescent="0.25">
      <c r="A1146" s="3" t="s">
        <v>3002</v>
      </c>
      <c r="B1146" s="3" t="s">
        <v>17</v>
      </c>
      <c r="C1146" s="3" t="s">
        <v>124</v>
      </c>
      <c r="D1146" s="3" t="s">
        <v>196</v>
      </c>
      <c r="E1146" s="5" t="s">
        <v>197</v>
      </c>
      <c r="F1146" s="3" t="s">
        <v>198</v>
      </c>
      <c r="G1146" s="5" t="s">
        <v>199</v>
      </c>
      <c r="H1146" s="3"/>
      <c r="I1146" s="12" t="s">
        <v>57</v>
      </c>
      <c r="J1146" s="3"/>
      <c r="K1146" s="3" t="s">
        <v>58</v>
      </c>
      <c r="L1146" s="11">
        <v>43009</v>
      </c>
      <c r="M1146" s="3">
        <v>48</v>
      </c>
      <c r="N1146" s="3"/>
      <c r="O1146" s="10">
        <v>13212803</v>
      </c>
      <c r="P1146" s="8" t="s">
        <v>51</v>
      </c>
      <c r="Q1146" s="9" t="s">
        <v>51</v>
      </c>
    </row>
    <row r="1147" spans="1:17" ht="15" hidden="1" x14ac:dyDescent="0.25">
      <c r="A1147" s="3" t="s">
        <v>1952</v>
      </c>
      <c r="B1147" s="3" t="s">
        <v>7</v>
      </c>
      <c r="C1147" s="3" t="s">
        <v>78</v>
      </c>
      <c r="D1147" s="3" t="s">
        <v>1046</v>
      </c>
      <c r="E1147" s="5" t="s">
        <v>1047</v>
      </c>
      <c r="F1147" s="3"/>
      <c r="G1147" s="5" t="s">
        <v>47</v>
      </c>
      <c r="H1147" s="3"/>
      <c r="I1147" s="12" t="s">
        <v>48</v>
      </c>
      <c r="J1147" s="3"/>
      <c r="K1147" s="3" t="s">
        <v>49</v>
      </c>
      <c r="L1147" s="11">
        <v>42705</v>
      </c>
      <c r="M1147" s="3">
        <v>24</v>
      </c>
      <c r="N1147" s="3"/>
      <c r="O1147" s="10">
        <v>15000</v>
      </c>
      <c r="P1147" s="8" t="s">
        <v>92</v>
      </c>
      <c r="Q1147" s="9" t="s">
        <v>92</v>
      </c>
    </row>
    <row r="1148" spans="1:17" ht="15" hidden="1" x14ac:dyDescent="0.25">
      <c r="A1148" s="3" t="s">
        <v>1953</v>
      </c>
      <c r="B1148" s="3" t="s">
        <v>3</v>
      </c>
      <c r="C1148" s="3" t="s">
        <v>78</v>
      </c>
      <c r="D1148" s="3" t="s">
        <v>1048</v>
      </c>
      <c r="E1148" s="5" t="s">
        <v>1049</v>
      </c>
      <c r="F1148" s="3"/>
      <c r="G1148" s="5" t="s">
        <v>47</v>
      </c>
      <c r="H1148" s="3"/>
      <c r="I1148" s="12" t="s">
        <v>48</v>
      </c>
      <c r="J1148" s="3"/>
      <c r="K1148" s="3" t="s">
        <v>87</v>
      </c>
      <c r="L1148" s="11">
        <v>43221</v>
      </c>
      <c r="M1148" s="3">
        <v>72</v>
      </c>
      <c r="N1148" s="3"/>
      <c r="O1148" s="10">
        <v>14000000</v>
      </c>
      <c r="P1148" s="8" t="s">
        <v>92</v>
      </c>
      <c r="Q1148" s="9" t="s">
        <v>92</v>
      </c>
    </row>
    <row r="1149" spans="1:17" ht="15" hidden="1" x14ac:dyDescent="0.25">
      <c r="A1149" s="3" t="s">
        <v>3003</v>
      </c>
      <c r="B1149" s="3" t="s">
        <v>2</v>
      </c>
      <c r="C1149" s="3" t="s">
        <v>78</v>
      </c>
      <c r="D1149" s="3" t="s">
        <v>376</v>
      </c>
      <c r="E1149" s="5" t="s">
        <v>377</v>
      </c>
      <c r="F1149" s="3"/>
      <c r="G1149" s="5" t="s">
        <v>47</v>
      </c>
      <c r="H1149" s="3"/>
      <c r="I1149" s="12" t="s">
        <v>48</v>
      </c>
      <c r="J1149" s="3"/>
      <c r="K1149" s="3" t="s">
        <v>49</v>
      </c>
      <c r="L1149" s="11" t="s">
        <v>50</v>
      </c>
      <c r="M1149" s="3">
        <v>60</v>
      </c>
      <c r="N1149" s="3"/>
      <c r="O1149" s="10">
        <v>122000</v>
      </c>
      <c r="P1149" s="8" t="s">
        <v>51</v>
      </c>
      <c r="Q1149" s="9" t="s">
        <v>51</v>
      </c>
    </row>
    <row r="1150" spans="1:17" ht="15" hidden="1" x14ac:dyDescent="0.25">
      <c r="A1150" s="3" t="s">
        <v>3004</v>
      </c>
      <c r="B1150" s="3" t="s">
        <v>8</v>
      </c>
      <c r="C1150" s="3" t="s">
        <v>124</v>
      </c>
      <c r="D1150" s="3" t="s">
        <v>196</v>
      </c>
      <c r="E1150" s="5" t="s">
        <v>197</v>
      </c>
      <c r="F1150" s="3" t="s">
        <v>650</v>
      </c>
      <c r="G1150" s="5" t="s">
        <v>651</v>
      </c>
      <c r="H1150" s="3"/>
      <c r="I1150" s="12" t="s">
        <v>57</v>
      </c>
      <c r="J1150" s="3"/>
      <c r="K1150" s="3" t="s">
        <v>58</v>
      </c>
      <c r="L1150" s="11">
        <v>43132</v>
      </c>
      <c r="M1150" s="3">
        <v>36</v>
      </c>
      <c r="N1150" s="3"/>
      <c r="O1150" s="10">
        <v>11818746</v>
      </c>
      <c r="P1150" s="8" t="s">
        <v>81</v>
      </c>
      <c r="Q1150" s="9" t="s">
        <v>81</v>
      </c>
    </row>
    <row r="1151" spans="1:17" ht="15" hidden="1" x14ac:dyDescent="0.25">
      <c r="A1151" s="3" t="s">
        <v>1954</v>
      </c>
      <c r="B1151" s="3" t="s">
        <v>7</v>
      </c>
      <c r="C1151" s="3" t="s">
        <v>44</v>
      </c>
      <c r="D1151" s="3" t="s">
        <v>420</v>
      </c>
      <c r="E1151" s="5" t="s">
        <v>421</v>
      </c>
      <c r="F1151" s="3"/>
      <c r="G1151" s="5" t="s">
        <v>47</v>
      </c>
      <c r="H1151" s="3"/>
      <c r="I1151" s="12" t="s">
        <v>48</v>
      </c>
      <c r="J1151" s="3"/>
      <c r="K1151" s="3" t="s">
        <v>49</v>
      </c>
      <c r="L1151" s="11" t="s">
        <v>50</v>
      </c>
      <c r="M1151" s="3">
        <v>72</v>
      </c>
      <c r="N1151" s="3"/>
      <c r="O1151" s="10">
        <v>1</v>
      </c>
      <c r="P1151" s="8" t="s">
        <v>92</v>
      </c>
      <c r="Q1151" s="9" t="s">
        <v>92</v>
      </c>
    </row>
    <row r="1152" spans="1:17" ht="15" hidden="1" x14ac:dyDescent="0.25">
      <c r="A1152" s="3" t="s">
        <v>3005</v>
      </c>
      <c r="B1152" s="3" t="s">
        <v>6</v>
      </c>
      <c r="C1152" s="3" t="s">
        <v>124</v>
      </c>
      <c r="D1152" s="3" t="s">
        <v>1050</v>
      </c>
      <c r="E1152" s="5" t="s">
        <v>1051</v>
      </c>
      <c r="F1152" s="3" t="s">
        <v>1052</v>
      </c>
      <c r="G1152" s="5" t="s">
        <v>1053</v>
      </c>
      <c r="H1152" s="3"/>
      <c r="I1152" s="12" t="s">
        <v>57</v>
      </c>
      <c r="J1152" s="3"/>
      <c r="K1152" s="3" t="s">
        <v>58</v>
      </c>
      <c r="L1152" s="11">
        <v>42705</v>
      </c>
      <c r="M1152" s="3">
        <v>60</v>
      </c>
      <c r="N1152" s="3"/>
      <c r="O1152" s="10">
        <v>681000</v>
      </c>
      <c r="P1152" s="8" t="s">
        <v>246</v>
      </c>
      <c r="Q1152" s="7" t="s">
        <v>246</v>
      </c>
    </row>
    <row r="1153" spans="1:17" ht="15" hidden="1" x14ac:dyDescent="0.25">
      <c r="A1153" s="3" t="s">
        <v>3006</v>
      </c>
      <c r="B1153" s="3" t="s">
        <v>2</v>
      </c>
      <c r="C1153" s="3" t="s">
        <v>78</v>
      </c>
      <c r="D1153" s="3" t="s">
        <v>1054</v>
      </c>
      <c r="E1153" s="5" t="s">
        <v>1055</v>
      </c>
      <c r="F1153" s="3"/>
      <c r="G1153" s="5" t="s">
        <v>47</v>
      </c>
      <c r="H1153" s="3"/>
      <c r="I1153" s="12" t="s">
        <v>48</v>
      </c>
      <c r="J1153" s="3"/>
      <c r="K1153" s="3" t="s">
        <v>100</v>
      </c>
      <c r="L1153" s="11">
        <v>42826</v>
      </c>
      <c r="M1153" s="3">
        <v>24</v>
      </c>
      <c r="N1153" s="3"/>
      <c r="O1153" s="10">
        <v>3828000</v>
      </c>
      <c r="P1153" s="8" t="s">
        <v>51</v>
      </c>
      <c r="Q1153" s="9" t="s">
        <v>51</v>
      </c>
    </row>
    <row r="1154" spans="1:17" ht="15" hidden="1" x14ac:dyDescent="0.25">
      <c r="A1154" s="3" t="s">
        <v>3007</v>
      </c>
      <c r="B1154" s="3" t="s">
        <v>7</v>
      </c>
      <c r="C1154" s="3" t="s">
        <v>78</v>
      </c>
      <c r="D1154" s="3" t="s">
        <v>1054</v>
      </c>
      <c r="E1154" s="5" t="s">
        <v>1055</v>
      </c>
      <c r="F1154" s="3"/>
      <c r="G1154" s="5" t="s">
        <v>47</v>
      </c>
      <c r="H1154" s="3"/>
      <c r="I1154" s="12" t="s">
        <v>48</v>
      </c>
      <c r="J1154" s="3"/>
      <c r="K1154" s="3" t="s">
        <v>49</v>
      </c>
      <c r="L1154" s="11">
        <v>42917</v>
      </c>
      <c r="M1154" s="3">
        <v>36</v>
      </c>
      <c r="N1154" s="3"/>
      <c r="O1154" s="10">
        <v>26000</v>
      </c>
      <c r="P1154" s="8" t="s">
        <v>103</v>
      </c>
      <c r="Q1154" s="9" t="s">
        <v>103</v>
      </c>
    </row>
    <row r="1155" spans="1:17" ht="15" hidden="1" x14ac:dyDescent="0.25">
      <c r="A1155" s="3" t="s">
        <v>3008</v>
      </c>
      <c r="B1155" s="3" t="s">
        <v>2</v>
      </c>
      <c r="C1155" s="3" t="s">
        <v>124</v>
      </c>
      <c r="D1155" s="3" t="s">
        <v>1050</v>
      </c>
      <c r="E1155" s="5" t="s">
        <v>1051</v>
      </c>
      <c r="F1155" s="3" t="s">
        <v>1052</v>
      </c>
      <c r="G1155" s="5" t="s">
        <v>1053</v>
      </c>
      <c r="H1155" s="3"/>
      <c r="I1155" s="12" t="s">
        <v>57</v>
      </c>
      <c r="J1155" s="3"/>
      <c r="K1155" s="3" t="s">
        <v>58</v>
      </c>
      <c r="L1155" s="11">
        <v>42705</v>
      </c>
      <c r="M1155" s="3">
        <v>60</v>
      </c>
      <c r="N1155" s="3"/>
      <c r="O1155" s="10">
        <v>1112732.51</v>
      </c>
      <c r="P1155" s="8" t="s">
        <v>51</v>
      </c>
      <c r="Q1155" s="9" t="s">
        <v>51</v>
      </c>
    </row>
    <row r="1156" spans="1:17" ht="15" hidden="1" x14ac:dyDescent="0.25">
      <c r="A1156" s="3" t="s">
        <v>3009</v>
      </c>
      <c r="B1156" s="3" t="s">
        <v>2</v>
      </c>
      <c r="C1156" s="3" t="s">
        <v>52</v>
      </c>
      <c r="D1156" s="3" t="s">
        <v>53</v>
      </c>
      <c r="E1156" s="5" t="s">
        <v>54</v>
      </c>
      <c r="F1156" s="3" t="s">
        <v>476</v>
      </c>
      <c r="G1156" s="5" t="s">
        <v>477</v>
      </c>
      <c r="H1156" s="3"/>
      <c r="I1156" s="12" t="s">
        <v>48</v>
      </c>
      <c r="J1156" s="3"/>
      <c r="K1156" s="3" t="s">
        <v>49</v>
      </c>
      <c r="L1156" s="11">
        <v>42795</v>
      </c>
      <c r="M1156" s="3">
        <v>36</v>
      </c>
      <c r="N1156" s="3"/>
      <c r="O1156" s="10">
        <v>14500</v>
      </c>
      <c r="P1156" s="8" t="s">
        <v>103</v>
      </c>
      <c r="Q1156" s="9" t="s">
        <v>103</v>
      </c>
    </row>
    <row r="1157" spans="1:17" ht="15" hidden="1" x14ac:dyDescent="0.25">
      <c r="A1157" s="3" t="s">
        <v>1955</v>
      </c>
      <c r="B1157" s="3" t="s">
        <v>2</v>
      </c>
      <c r="C1157" s="3" t="s">
        <v>78</v>
      </c>
      <c r="D1157" s="3" t="s">
        <v>1056</v>
      </c>
      <c r="E1157" s="5" t="s">
        <v>1057</v>
      </c>
      <c r="F1157" s="3"/>
      <c r="G1157" s="5" t="s">
        <v>47</v>
      </c>
      <c r="H1157" s="3"/>
      <c r="I1157" s="12" t="s">
        <v>48</v>
      </c>
      <c r="J1157" s="3"/>
      <c r="K1157" s="3" t="s">
        <v>87</v>
      </c>
      <c r="L1157" s="11" t="s">
        <v>50</v>
      </c>
      <c r="M1157" s="3">
        <v>72</v>
      </c>
      <c r="N1157" s="3"/>
      <c r="O1157" s="10">
        <v>3200000</v>
      </c>
      <c r="P1157" s="8" t="s">
        <v>92</v>
      </c>
      <c r="Q1157" s="9" t="s">
        <v>92</v>
      </c>
    </row>
    <row r="1158" spans="1:17" ht="15" hidden="1" x14ac:dyDescent="0.25">
      <c r="A1158" s="3" t="s">
        <v>3010</v>
      </c>
      <c r="B1158" s="3" t="s">
        <v>7</v>
      </c>
      <c r="C1158" s="3" t="s">
        <v>78</v>
      </c>
      <c r="D1158" s="3" t="s">
        <v>194</v>
      </c>
      <c r="E1158" s="5" t="s">
        <v>195</v>
      </c>
      <c r="F1158" s="3"/>
      <c r="G1158" s="5" t="s">
        <v>47</v>
      </c>
      <c r="H1158" s="3"/>
      <c r="I1158" s="12" t="s">
        <v>57</v>
      </c>
      <c r="J1158" s="3"/>
      <c r="K1158" s="3" t="s">
        <v>100</v>
      </c>
      <c r="L1158" s="11">
        <v>42856</v>
      </c>
      <c r="M1158" s="3">
        <v>48</v>
      </c>
      <c r="N1158" s="3"/>
      <c r="O1158" s="10">
        <v>270000</v>
      </c>
      <c r="P1158" s="8" t="s">
        <v>113</v>
      </c>
      <c r="Q1158" s="9" t="s">
        <v>113</v>
      </c>
    </row>
    <row r="1159" spans="1:17" ht="15" hidden="1" x14ac:dyDescent="0.25">
      <c r="A1159" s="3" t="s">
        <v>3011</v>
      </c>
      <c r="B1159" s="3" t="s">
        <v>10</v>
      </c>
      <c r="C1159" s="3" t="s">
        <v>78</v>
      </c>
      <c r="D1159" s="3" t="s">
        <v>208</v>
      </c>
      <c r="E1159" s="5" t="s">
        <v>209</v>
      </c>
      <c r="F1159" s="3"/>
      <c r="G1159" s="5" t="s">
        <v>47</v>
      </c>
      <c r="H1159" s="3"/>
      <c r="I1159" s="12" t="s">
        <v>48</v>
      </c>
      <c r="J1159" s="3"/>
      <c r="K1159" s="3" t="s">
        <v>49</v>
      </c>
      <c r="L1159" s="11">
        <v>43709</v>
      </c>
      <c r="M1159" s="3">
        <v>60</v>
      </c>
      <c r="N1159" s="3"/>
      <c r="O1159" s="10">
        <v>535309.06999999995</v>
      </c>
      <c r="P1159" s="8" t="s">
        <v>51</v>
      </c>
      <c r="Q1159" s="9" t="s">
        <v>51</v>
      </c>
    </row>
    <row r="1160" spans="1:17" ht="15" hidden="1" x14ac:dyDescent="0.25">
      <c r="A1160" s="3" t="s">
        <v>3012</v>
      </c>
      <c r="B1160" s="3" t="s">
        <v>5</v>
      </c>
      <c r="C1160" s="3" t="s">
        <v>78</v>
      </c>
      <c r="D1160" s="3" t="s">
        <v>82</v>
      </c>
      <c r="E1160" s="5" t="s">
        <v>83</v>
      </c>
      <c r="F1160" s="3"/>
      <c r="G1160" s="5" t="s">
        <v>47</v>
      </c>
      <c r="H1160" s="3"/>
      <c r="I1160" s="12" t="s">
        <v>57</v>
      </c>
      <c r="J1160" s="3"/>
      <c r="K1160" s="3" t="s">
        <v>58</v>
      </c>
      <c r="L1160" s="11">
        <v>42705</v>
      </c>
      <c r="M1160" s="3">
        <v>48</v>
      </c>
      <c r="N1160" s="3"/>
      <c r="O1160" s="10">
        <v>50000</v>
      </c>
      <c r="P1160" s="8" t="s">
        <v>113</v>
      </c>
      <c r="Q1160" s="9" t="s">
        <v>113</v>
      </c>
    </row>
    <row r="1161" spans="1:17" ht="15" hidden="1" x14ac:dyDescent="0.25">
      <c r="A1161" s="3" t="s">
        <v>3013</v>
      </c>
      <c r="B1161" s="3" t="s">
        <v>4</v>
      </c>
      <c r="C1161" s="3" t="s">
        <v>78</v>
      </c>
      <c r="D1161" s="3" t="s">
        <v>82</v>
      </c>
      <c r="E1161" s="5" t="s">
        <v>83</v>
      </c>
      <c r="F1161" s="3"/>
      <c r="G1161" s="5" t="s">
        <v>47</v>
      </c>
      <c r="H1161" s="3"/>
      <c r="I1161" s="12" t="s">
        <v>48</v>
      </c>
      <c r="J1161" s="3"/>
      <c r="K1161" s="3" t="s">
        <v>49</v>
      </c>
      <c r="L1161" s="11">
        <v>43282</v>
      </c>
      <c r="M1161" s="3">
        <v>60</v>
      </c>
      <c r="N1161" s="3"/>
      <c r="O1161" s="10">
        <v>200000</v>
      </c>
      <c r="P1161" s="8" t="s">
        <v>103</v>
      </c>
      <c r="Q1161" s="9" t="s">
        <v>103</v>
      </c>
    </row>
    <row r="1162" spans="1:17" ht="15" hidden="1" x14ac:dyDescent="0.25">
      <c r="A1162" s="3" t="s">
        <v>3014</v>
      </c>
      <c r="B1162" s="3" t="s">
        <v>5</v>
      </c>
      <c r="C1162" s="3" t="s">
        <v>78</v>
      </c>
      <c r="D1162" s="3" t="s">
        <v>1058</v>
      </c>
      <c r="E1162" s="5" t="s">
        <v>1059</v>
      </c>
      <c r="F1162" s="3"/>
      <c r="G1162" s="5" t="s">
        <v>47</v>
      </c>
      <c r="H1162" s="3"/>
      <c r="I1162" s="12" t="s">
        <v>48</v>
      </c>
      <c r="J1162" s="3"/>
      <c r="K1162" s="3" t="s">
        <v>100</v>
      </c>
      <c r="L1162" s="11">
        <v>42644</v>
      </c>
      <c r="M1162" s="3">
        <v>36</v>
      </c>
      <c r="N1162" s="3"/>
      <c r="O1162" s="10">
        <v>195666</v>
      </c>
      <c r="P1162" s="8" t="s">
        <v>81</v>
      </c>
      <c r="Q1162" s="9" t="s">
        <v>81</v>
      </c>
    </row>
    <row r="1163" spans="1:17" ht="15" hidden="1" x14ac:dyDescent="0.25">
      <c r="A1163" s="3" t="s">
        <v>3015</v>
      </c>
      <c r="B1163" s="3" t="s">
        <v>2</v>
      </c>
      <c r="C1163" s="3" t="s">
        <v>78</v>
      </c>
      <c r="D1163" s="3" t="s">
        <v>734</v>
      </c>
      <c r="E1163" s="5" t="s">
        <v>735</v>
      </c>
      <c r="F1163" s="3"/>
      <c r="G1163" s="5" t="s">
        <v>47</v>
      </c>
      <c r="H1163" s="3"/>
      <c r="I1163" s="12" t="s">
        <v>48</v>
      </c>
      <c r="J1163" s="3"/>
      <c r="K1163" s="3" t="s">
        <v>100</v>
      </c>
      <c r="L1163" s="11">
        <v>42644</v>
      </c>
      <c r="M1163" s="3">
        <v>60</v>
      </c>
      <c r="N1163" s="3"/>
      <c r="O1163" s="10">
        <v>1773500</v>
      </c>
      <c r="P1163" s="8" t="s">
        <v>246</v>
      </c>
      <c r="Q1163" s="9" t="s">
        <v>246</v>
      </c>
    </row>
    <row r="1164" spans="1:17" ht="15" hidden="1" x14ac:dyDescent="0.25">
      <c r="A1164" s="3" t="s">
        <v>3016</v>
      </c>
      <c r="B1164" s="3" t="s">
        <v>3</v>
      </c>
      <c r="C1164" s="3" t="s">
        <v>78</v>
      </c>
      <c r="D1164" s="3" t="s">
        <v>1060</v>
      </c>
      <c r="E1164" s="5" t="s">
        <v>1061</v>
      </c>
      <c r="F1164" s="3"/>
      <c r="G1164" s="5" t="s">
        <v>47</v>
      </c>
      <c r="H1164" s="3"/>
      <c r="I1164" s="12" t="s">
        <v>48</v>
      </c>
      <c r="J1164" s="3"/>
      <c r="K1164" s="3" t="s">
        <v>49</v>
      </c>
      <c r="L1164" s="11">
        <v>42979</v>
      </c>
      <c r="M1164" s="3">
        <v>24</v>
      </c>
      <c r="N1164" s="3"/>
      <c r="O1164" s="10">
        <v>77000</v>
      </c>
      <c r="P1164" s="8" t="s">
        <v>81</v>
      </c>
      <c r="Q1164" s="9" t="s">
        <v>81</v>
      </c>
    </row>
    <row r="1165" spans="1:17" ht="15" hidden="1" x14ac:dyDescent="0.25">
      <c r="A1165" s="3" t="s">
        <v>3017</v>
      </c>
      <c r="B1165" s="3" t="s">
        <v>4</v>
      </c>
      <c r="C1165" s="3" t="s">
        <v>78</v>
      </c>
      <c r="D1165" s="3" t="s">
        <v>406</v>
      </c>
      <c r="E1165" s="5" t="s">
        <v>407</v>
      </c>
      <c r="F1165" s="3"/>
      <c r="G1165" s="5" t="s">
        <v>47</v>
      </c>
      <c r="H1165" s="3"/>
      <c r="I1165" s="12" t="s">
        <v>48</v>
      </c>
      <c r="J1165" s="3"/>
      <c r="K1165" s="3" t="s">
        <v>49</v>
      </c>
      <c r="L1165" s="11" t="s">
        <v>50</v>
      </c>
      <c r="M1165" s="3">
        <v>36</v>
      </c>
      <c r="N1165" s="3"/>
      <c r="O1165" s="10">
        <v>474478.82</v>
      </c>
      <c r="P1165" s="8" t="s">
        <v>51</v>
      </c>
      <c r="Q1165" s="9" t="s">
        <v>51</v>
      </c>
    </row>
    <row r="1166" spans="1:17" ht="15" hidden="1" x14ac:dyDescent="0.25">
      <c r="A1166" s="3" t="s">
        <v>3018</v>
      </c>
      <c r="B1166" s="3" t="s">
        <v>2</v>
      </c>
      <c r="C1166" s="3" t="s">
        <v>78</v>
      </c>
      <c r="D1166" s="3" t="s">
        <v>82</v>
      </c>
      <c r="E1166" s="5" t="s">
        <v>83</v>
      </c>
      <c r="F1166" s="3"/>
      <c r="G1166" s="5" t="s">
        <v>47</v>
      </c>
      <c r="H1166" s="3"/>
      <c r="I1166" s="12" t="s">
        <v>48</v>
      </c>
      <c r="J1166" s="3"/>
      <c r="K1166" s="3" t="s">
        <v>49</v>
      </c>
      <c r="L1166" s="11">
        <v>42705</v>
      </c>
      <c r="M1166" s="3">
        <v>24</v>
      </c>
      <c r="N1166" s="3"/>
      <c r="O1166" s="10">
        <v>40000</v>
      </c>
      <c r="P1166" s="8" t="s">
        <v>103</v>
      </c>
      <c r="Q1166" s="9" t="s">
        <v>103</v>
      </c>
    </row>
    <row r="1167" spans="1:17" ht="15" hidden="1" x14ac:dyDescent="0.25">
      <c r="A1167" s="3" t="s">
        <v>3019</v>
      </c>
      <c r="B1167" s="3" t="s">
        <v>2</v>
      </c>
      <c r="C1167" s="3" t="s">
        <v>78</v>
      </c>
      <c r="D1167" s="3" t="s">
        <v>1062</v>
      </c>
      <c r="E1167" s="5" t="s">
        <v>1063</v>
      </c>
      <c r="F1167" s="3"/>
      <c r="G1167" s="5" t="s">
        <v>47</v>
      </c>
      <c r="H1167" s="3"/>
      <c r="I1167" s="12" t="s">
        <v>48</v>
      </c>
      <c r="J1167" s="3"/>
      <c r="K1167" s="3" t="s">
        <v>49</v>
      </c>
      <c r="L1167" s="11">
        <v>42767</v>
      </c>
      <c r="M1167" s="3">
        <v>36</v>
      </c>
      <c r="N1167" s="3"/>
      <c r="O1167" s="10">
        <v>31886</v>
      </c>
      <c r="P1167" s="8" t="s">
        <v>81</v>
      </c>
      <c r="Q1167" s="9" t="s">
        <v>81</v>
      </c>
    </row>
    <row r="1168" spans="1:17" ht="15" hidden="1" x14ac:dyDescent="0.25">
      <c r="A1168" s="3" t="s">
        <v>3020</v>
      </c>
      <c r="B1168" s="3" t="s">
        <v>19</v>
      </c>
      <c r="C1168" s="3" t="s">
        <v>78</v>
      </c>
      <c r="D1168" s="3" t="s">
        <v>379</v>
      </c>
      <c r="E1168" s="5" t="s">
        <v>380</v>
      </c>
      <c r="F1168" s="3"/>
      <c r="G1168" s="5" t="s">
        <v>47</v>
      </c>
      <c r="H1168" s="3"/>
      <c r="I1168" s="12" t="s">
        <v>48</v>
      </c>
      <c r="J1168" s="3"/>
      <c r="K1168" s="3" t="s">
        <v>49</v>
      </c>
      <c r="L1168" s="11">
        <v>43070</v>
      </c>
      <c r="M1168" s="3">
        <v>60</v>
      </c>
      <c r="N1168" s="3"/>
      <c r="O1168" s="10">
        <v>25000</v>
      </c>
      <c r="P1168" s="8" t="s">
        <v>113</v>
      </c>
      <c r="Q1168" s="9" t="s">
        <v>103</v>
      </c>
    </row>
    <row r="1169" spans="1:17" ht="15" hidden="1" x14ac:dyDescent="0.25">
      <c r="A1169" s="3" t="s">
        <v>3021</v>
      </c>
      <c r="B1169" s="3" t="s">
        <v>19</v>
      </c>
      <c r="C1169" s="3" t="s">
        <v>78</v>
      </c>
      <c r="D1169" s="3" t="s">
        <v>379</v>
      </c>
      <c r="E1169" s="5" t="s">
        <v>380</v>
      </c>
      <c r="F1169" s="3"/>
      <c r="G1169" s="5" t="s">
        <v>47</v>
      </c>
      <c r="H1169" s="3"/>
      <c r="I1169" s="12" t="s">
        <v>48</v>
      </c>
      <c r="J1169" s="3"/>
      <c r="K1169" s="3" t="s">
        <v>49</v>
      </c>
      <c r="L1169" s="11">
        <v>43070</v>
      </c>
      <c r="M1169" s="3">
        <v>60</v>
      </c>
      <c r="N1169" s="3"/>
      <c r="O1169" s="10">
        <v>131200</v>
      </c>
      <c r="P1169" s="8" t="s">
        <v>113</v>
      </c>
      <c r="Q1169" s="9" t="s">
        <v>113</v>
      </c>
    </row>
    <row r="1170" spans="1:17" ht="15" hidden="1" x14ac:dyDescent="0.25">
      <c r="A1170" s="3" t="s">
        <v>3022</v>
      </c>
      <c r="B1170" s="3" t="s">
        <v>7</v>
      </c>
      <c r="C1170" s="3" t="s">
        <v>44</v>
      </c>
      <c r="D1170" s="3" t="s">
        <v>303</v>
      </c>
      <c r="E1170" s="5" t="s">
        <v>304</v>
      </c>
      <c r="F1170" s="3"/>
      <c r="G1170" s="5" t="s">
        <v>47</v>
      </c>
      <c r="H1170" s="3"/>
      <c r="I1170" s="12" t="s">
        <v>48</v>
      </c>
      <c r="J1170" s="3"/>
      <c r="K1170" s="3" t="s">
        <v>49</v>
      </c>
      <c r="L1170" s="11">
        <v>42917</v>
      </c>
      <c r="M1170" s="3">
        <v>60</v>
      </c>
      <c r="N1170" s="3"/>
      <c r="O1170" s="10">
        <v>450000</v>
      </c>
      <c r="P1170" s="8" t="s">
        <v>64</v>
      </c>
      <c r="Q1170" s="9" t="s">
        <v>64</v>
      </c>
    </row>
    <row r="1171" spans="1:17" ht="15" hidden="1" x14ac:dyDescent="0.25">
      <c r="A1171" s="3" t="s">
        <v>3023</v>
      </c>
      <c r="B1171" s="3" t="s">
        <v>7</v>
      </c>
      <c r="C1171" s="3" t="s">
        <v>78</v>
      </c>
      <c r="D1171" s="3" t="s">
        <v>1064</v>
      </c>
      <c r="E1171" s="5" t="s">
        <v>1065</v>
      </c>
      <c r="F1171" s="3"/>
      <c r="G1171" s="5" t="s">
        <v>47</v>
      </c>
      <c r="H1171" s="3"/>
      <c r="I1171" s="12" t="s">
        <v>57</v>
      </c>
      <c r="J1171" s="3"/>
      <c r="K1171" s="3" t="s">
        <v>58</v>
      </c>
      <c r="L1171" s="11">
        <v>43040</v>
      </c>
      <c r="M1171" s="3">
        <v>36</v>
      </c>
      <c r="N1171" s="3"/>
      <c r="O1171" s="10">
        <v>820000</v>
      </c>
      <c r="P1171" s="8" t="s">
        <v>113</v>
      </c>
      <c r="Q1171" s="9" t="s">
        <v>113</v>
      </c>
    </row>
    <row r="1172" spans="1:17" ht="15" hidden="1" x14ac:dyDescent="0.25">
      <c r="A1172" s="3" t="s">
        <v>1956</v>
      </c>
      <c r="B1172" s="3" t="s">
        <v>7</v>
      </c>
      <c r="C1172" s="3" t="s">
        <v>44</v>
      </c>
      <c r="D1172" s="3" t="s">
        <v>285</v>
      </c>
      <c r="E1172" s="5" t="s">
        <v>286</v>
      </c>
      <c r="F1172" s="3"/>
      <c r="G1172" s="5" t="s">
        <v>47</v>
      </c>
      <c r="H1172" s="3"/>
      <c r="I1172" s="12" t="s">
        <v>57</v>
      </c>
      <c r="J1172" s="3"/>
      <c r="K1172" s="3" t="s">
        <v>58</v>
      </c>
      <c r="L1172" s="11" t="s">
        <v>50</v>
      </c>
      <c r="M1172" s="3">
        <v>60</v>
      </c>
      <c r="N1172" s="3"/>
      <c r="O1172" s="10">
        <v>3000000</v>
      </c>
      <c r="P1172" s="8" t="s">
        <v>84</v>
      </c>
      <c r="Q1172" s="9" t="s">
        <v>84</v>
      </c>
    </row>
    <row r="1173" spans="1:17" ht="15" hidden="1" x14ac:dyDescent="0.25">
      <c r="A1173" s="3" t="s">
        <v>3024</v>
      </c>
      <c r="B1173" s="3" t="s">
        <v>17</v>
      </c>
      <c r="C1173" s="3" t="s">
        <v>52</v>
      </c>
      <c r="D1173" s="3" t="s">
        <v>240</v>
      </c>
      <c r="E1173" s="5" t="s">
        <v>241</v>
      </c>
      <c r="F1173" s="3" t="s">
        <v>1066</v>
      </c>
      <c r="G1173" s="5" t="s">
        <v>1067</v>
      </c>
      <c r="H1173" s="3"/>
      <c r="I1173" s="12" t="s">
        <v>57</v>
      </c>
      <c r="J1173" s="3"/>
      <c r="K1173" s="3" t="s">
        <v>58</v>
      </c>
      <c r="L1173" s="11">
        <v>43160</v>
      </c>
      <c r="M1173" s="3">
        <v>24</v>
      </c>
      <c r="N1173" s="3"/>
      <c r="O1173" s="10">
        <v>137064</v>
      </c>
      <c r="P1173" s="8" t="s">
        <v>81</v>
      </c>
      <c r="Q1173" s="9" t="s">
        <v>81</v>
      </c>
    </row>
    <row r="1174" spans="1:17" ht="15" hidden="1" x14ac:dyDescent="0.25">
      <c r="A1174" s="3" t="s">
        <v>1957</v>
      </c>
      <c r="B1174" s="3" t="s">
        <v>17</v>
      </c>
      <c r="C1174" s="3" t="s">
        <v>52</v>
      </c>
      <c r="D1174" s="3" t="s">
        <v>53</v>
      </c>
      <c r="E1174" s="5" t="s">
        <v>54</v>
      </c>
      <c r="F1174" s="3" t="s">
        <v>1026</v>
      </c>
      <c r="G1174" s="5" t="s">
        <v>1027</v>
      </c>
      <c r="H1174" s="3"/>
      <c r="I1174" s="12" t="s">
        <v>57</v>
      </c>
      <c r="J1174" s="3"/>
      <c r="K1174" s="3" t="s">
        <v>58</v>
      </c>
      <c r="L1174" s="11" t="s">
        <v>50</v>
      </c>
      <c r="M1174" s="3">
        <v>24</v>
      </c>
      <c r="N1174" s="3"/>
      <c r="O1174" s="10">
        <v>110000</v>
      </c>
      <c r="P1174" s="8" t="s">
        <v>84</v>
      </c>
      <c r="Q1174" s="9" t="s">
        <v>84</v>
      </c>
    </row>
    <row r="1175" spans="1:17" ht="15" hidden="1" x14ac:dyDescent="0.25">
      <c r="A1175" s="3" t="s">
        <v>3025</v>
      </c>
      <c r="B1175" s="3" t="s">
        <v>2</v>
      </c>
      <c r="C1175" s="3" t="s">
        <v>52</v>
      </c>
      <c r="D1175" s="3" t="s">
        <v>53</v>
      </c>
      <c r="E1175" s="5" t="s">
        <v>54</v>
      </c>
      <c r="F1175" s="3" t="s">
        <v>1068</v>
      </c>
      <c r="G1175" s="5" t="s">
        <v>1069</v>
      </c>
      <c r="H1175" s="3"/>
      <c r="I1175" s="12" t="s">
        <v>57</v>
      </c>
      <c r="J1175" s="3"/>
      <c r="K1175" s="3" t="s">
        <v>58</v>
      </c>
      <c r="L1175" s="11">
        <v>42644</v>
      </c>
      <c r="M1175" s="3">
        <v>12</v>
      </c>
      <c r="N1175" s="3"/>
      <c r="O1175" s="10">
        <v>429655.86</v>
      </c>
      <c r="P1175" s="8" t="s">
        <v>51</v>
      </c>
      <c r="Q1175" s="9" t="s">
        <v>51</v>
      </c>
    </row>
    <row r="1176" spans="1:17" ht="15" hidden="1" x14ac:dyDescent="0.25">
      <c r="A1176" s="3" t="s">
        <v>3026</v>
      </c>
      <c r="B1176" s="3" t="s">
        <v>2</v>
      </c>
      <c r="C1176" s="3" t="s">
        <v>52</v>
      </c>
      <c r="D1176" s="3" t="s">
        <v>53</v>
      </c>
      <c r="E1176" s="5" t="s">
        <v>54</v>
      </c>
      <c r="F1176" s="3" t="s">
        <v>1068</v>
      </c>
      <c r="G1176" s="5" t="s">
        <v>1069</v>
      </c>
      <c r="H1176" s="3"/>
      <c r="I1176" s="12" t="s">
        <v>57</v>
      </c>
      <c r="J1176" s="3"/>
      <c r="K1176" s="3" t="s">
        <v>58</v>
      </c>
      <c r="L1176" s="11">
        <v>42705</v>
      </c>
      <c r="M1176" s="3">
        <v>36</v>
      </c>
      <c r="N1176" s="3"/>
      <c r="O1176" s="10">
        <v>216127</v>
      </c>
      <c r="P1176" s="8" t="s">
        <v>51</v>
      </c>
      <c r="Q1176" s="9" t="s">
        <v>51</v>
      </c>
    </row>
    <row r="1177" spans="1:17" ht="15" hidden="1" x14ac:dyDescent="0.25">
      <c r="A1177" s="3" t="s">
        <v>3027</v>
      </c>
      <c r="B1177" s="3" t="s">
        <v>9</v>
      </c>
      <c r="C1177" s="3" t="s">
        <v>52</v>
      </c>
      <c r="D1177" s="3" t="s">
        <v>53</v>
      </c>
      <c r="E1177" s="5" t="s">
        <v>54</v>
      </c>
      <c r="F1177" s="3" t="s">
        <v>1070</v>
      </c>
      <c r="G1177" s="5" t="s">
        <v>1071</v>
      </c>
      <c r="H1177" s="3"/>
      <c r="I1177" s="12" t="s">
        <v>57</v>
      </c>
      <c r="J1177" s="3"/>
      <c r="K1177" s="3" t="s">
        <v>58</v>
      </c>
      <c r="L1177" s="11" t="s">
        <v>50</v>
      </c>
      <c r="M1177" s="3">
        <v>36</v>
      </c>
      <c r="N1177" s="3"/>
      <c r="O1177" s="10">
        <v>160000</v>
      </c>
      <c r="P1177" s="8" t="s">
        <v>103</v>
      </c>
      <c r="Q1177" s="7" t="s">
        <v>103</v>
      </c>
    </row>
    <row r="1178" spans="1:17" ht="15" hidden="1" x14ac:dyDescent="0.25">
      <c r="A1178" s="3" t="s">
        <v>1958</v>
      </c>
      <c r="B1178" s="3" t="s">
        <v>8</v>
      </c>
      <c r="C1178" s="3" t="s">
        <v>52</v>
      </c>
      <c r="D1178" s="3" t="s">
        <v>71</v>
      </c>
      <c r="E1178" s="5" t="s">
        <v>72</v>
      </c>
      <c r="F1178" s="3" t="s">
        <v>263</v>
      </c>
      <c r="G1178" s="5" t="s">
        <v>264</v>
      </c>
      <c r="H1178" s="3"/>
      <c r="I1178" s="12" t="s">
        <v>48</v>
      </c>
      <c r="J1178" s="3"/>
      <c r="K1178" s="3" t="s">
        <v>49</v>
      </c>
      <c r="L1178" s="11" t="s">
        <v>50</v>
      </c>
      <c r="M1178" s="3">
        <v>12</v>
      </c>
      <c r="N1178" s="3"/>
      <c r="O1178" s="10">
        <v>41000</v>
      </c>
      <c r="P1178" s="8" t="s">
        <v>75</v>
      </c>
      <c r="Q1178" s="9" t="s">
        <v>75</v>
      </c>
    </row>
    <row r="1179" spans="1:17" ht="15" hidden="1" x14ac:dyDescent="0.25">
      <c r="A1179" s="3" t="s">
        <v>1959</v>
      </c>
      <c r="B1179" s="3" t="s">
        <v>8</v>
      </c>
      <c r="C1179" s="3" t="s">
        <v>52</v>
      </c>
      <c r="D1179" s="3" t="s">
        <v>71</v>
      </c>
      <c r="E1179" s="5" t="s">
        <v>72</v>
      </c>
      <c r="F1179" s="3" t="s">
        <v>111</v>
      </c>
      <c r="G1179" s="5" t="s">
        <v>112</v>
      </c>
      <c r="H1179" s="3"/>
      <c r="I1179" s="12" t="s">
        <v>48</v>
      </c>
      <c r="J1179" s="3"/>
      <c r="K1179" s="3" t="s">
        <v>49</v>
      </c>
      <c r="L1179" s="11" t="s">
        <v>50</v>
      </c>
      <c r="M1179" s="3">
        <v>12</v>
      </c>
      <c r="N1179" s="3"/>
      <c r="O1179" s="10">
        <v>45000</v>
      </c>
      <c r="P1179" s="8" t="s">
        <v>75</v>
      </c>
      <c r="Q1179" s="9" t="s">
        <v>75</v>
      </c>
    </row>
    <row r="1180" spans="1:17" ht="15" hidden="1" x14ac:dyDescent="0.25">
      <c r="A1180" s="3" t="s">
        <v>3028</v>
      </c>
      <c r="B1180" s="3" t="s">
        <v>2</v>
      </c>
      <c r="C1180" s="3" t="s">
        <v>124</v>
      </c>
      <c r="D1180" s="3" t="s">
        <v>196</v>
      </c>
      <c r="E1180" s="5" t="s">
        <v>197</v>
      </c>
      <c r="F1180" s="3" t="s">
        <v>198</v>
      </c>
      <c r="G1180" s="5" t="s">
        <v>199</v>
      </c>
      <c r="H1180" s="3"/>
      <c r="I1180" s="12" t="s">
        <v>48</v>
      </c>
      <c r="J1180" s="3"/>
      <c r="K1180" s="3" t="s">
        <v>49</v>
      </c>
      <c r="L1180" s="11" t="s">
        <v>50</v>
      </c>
      <c r="M1180" s="3">
        <v>36</v>
      </c>
      <c r="N1180" s="3"/>
      <c r="O1180" s="10">
        <v>35000</v>
      </c>
      <c r="P1180" s="8" t="s">
        <v>103</v>
      </c>
      <c r="Q1180" s="9" t="s">
        <v>103</v>
      </c>
    </row>
    <row r="1181" spans="1:17" ht="15" hidden="1" x14ac:dyDescent="0.25">
      <c r="A1181" s="3" t="s">
        <v>1960</v>
      </c>
      <c r="B1181" s="3" t="s">
        <v>2</v>
      </c>
      <c r="C1181" s="3" t="s">
        <v>52</v>
      </c>
      <c r="D1181" s="3" t="s">
        <v>1072</v>
      </c>
      <c r="E1181" s="5" t="s">
        <v>1073</v>
      </c>
      <c r="F1181" s="3" t="s">
        <v>299</v>
      </c>
      <c r="G1181" s="5" t="s">
        <v>300</v>
      </c>
      <c r="H1181" s="3"/>
      <c r="I1181" s="12" t="s">
        <v>48</v>
      </c>
      <c r="J1181" s="3"/>
      <c r="K1181" s="3" t="s">
        <v>49</v>
      </c>
      <c r="L1181" s="11" t="s">
        <v>50</v>
      </c>
      <c r="M1181" s="3">
        <v>24</v>
      </c>
      <c r="N1181" s="3"/>
      <c r="O1181" s="10">
        <v>410000</v>
      </c>
      <c r="P1181" s="8" t="s">
        <v>92</v>
      </c>
      <c r="Q1181" s="9" t="s">
        <v>92</v>
      </c>
    </row>
    <row r="1182" spans="1:17" ht="15" hidden="1" x14ac:dyDescent="0.25">
      <c r="A1182" s="3" t="s">
        <v>3029</v>
      </c>
      <c r="B1182" s="3" t="s">
        <v>3</v>
      </c>
      <c r="C1182" s="3" t="s">
        <v>52</v>
      </c>
      <c r="D1182" s="3" t="s">
        <v>196</v>
      </c>
      <c r="E1182" s="5" t="s">
        <v>197</v>
      </c>
      <c r="F1182" s="3" t="s">
        <v>257</v>
      </c>
      <c r="G1182" s="5" t="s">
        <v>258</v>
      </c>
      <c r="H1182" s="3"/>
      <c r="I1182" s="12" t="s">
        <v>57</v>
      </c>
      <c r="J1182" s="3"/>
      <c r="K1182" s="3" t="s">
        <v>58</v>
      </c>
      <c r="L1182" s="11">
        <v>43040</v>
      </c>
      <c r="M1182" s="3">
        <v>60</v>
      </c>
      <c r="N1182" s="3"/>
      <c r="O1182" s="10">
        <v>500000</v>
      </c>
      <c r="P1182" s="8" t="s">
        <v>81</v>
      </c>
      <c r="Q1182" s="9" t="s">
        <v>81</v>
      </c>
    </row>
    <row r="1183" spans="1:17" hidden="1" x14ac:dyDescent="0.3">
      <c r="A1183" s="3" t="s">
        <v>3030</v>
      </c>
      <c r="B1183" s="3" t="s">
        <v>4</v>
      </c>
      <c r="C1183" s="3" t="s">
        <v>52</v>
      </c>
      <c r="D1183" s="3" t="s">
        <v>803</v>
      </c>
      <c r="E1183" s="5" t="s">
        <v>804</v>
      </c>
      <c r="F1183" s="3" t="s">
        <v>1074</v>
      </c>
      <c r="G1183" s="5" t="s">
        <v>1075</v>
      </c>
      <c r="H1183" s="3"/>
      <c r="I1183" s="12" t="s">
        <v>57</v>
      </c>
      <c r="J1183" s="3"/>
      <c r="K1183" s="3" t="s">
        <v>58</v>
      </c>
      <c r="L1183" s="11">
        <v>43191</v>
      </c>
      <c r="M1183" s="3">
        <v>48</v>
      </c>
      <c r="N1183" s="3"/>
      <c r="O1183" s="10">
        <v>136008</v>
      </c>
      <c r="P1183" s="8" t="s">
        <v>59</v>
      </c>
      <c r="Q1183" s="9" t="s">
        <v>59</v>
      </c>
    </row>
    <row r="1184" spans="1:17" ht="15" hidden="1" x14ac:dyDescent="0.25">
      <c r="A1184" s="3" t="s">
        <v>1961</v>
      </c>
      <c r="B1184" s="3" t="s">
        <v>4</v>
      </c>
      <c r="C1184" s="3" t="s">
        <v>52</v>
      </c>
      <c r="D1184" s="3" t="s">
        <v>803</v>
      </c>
      <c r="E1184" s="5" t="s">
        <v>804</v>
      </c>
      <c r="F1184" s="3" t="s">
        <v>1074</v>
      </c>
      <c r="G1184" s="5" t="s">
        <v>1075</v>
      </c>
      <c r="H1184" s="3"/>
      <c r="I1184" s="12" t="s">
        <v>57</v>
      </c>
      <c r="J1184" s="3"/>
      <c r="K1184" s="3" t="s">
        <v>58</v>
      </c>
      <c r="L1184" s="11">
        <v>43160</v>
      </c>
      <c r="M1184" s="3">
        <v>24</v>
      </c>
      <c r="N1184" s="3"/>
      <c r="O1184" s="10">
        <v>519150</v>
      </c>
      <c r="P1184" s="8" t="s">
        <v>84</v>
      </c>
      <c r="Q1184" s="9" t="s">
        <v>84</v>
      </c>
    </row>
    <row r="1185" spans="1:17" ht="15" hidden="1" x14ac:dyDescent="0.25">
      <c r="A1185" s="3" t="s">
        <v>3031</v>
      </c>
      <c r="B1185" s="3" t="s">
        <v>24</v>
      </c>
      <c r="C1185" s="3" t="s">
        <v>78</v>
      </c>
      <c r="D1185" s="3" t="s">
        <v>1076</v>
      </c>
      <c r="E1185" s="5" t="s">
        <v>1077</v>
      </c>
      <c r="F1185" s="3"/>
      <c r="G1185" s="5" t="s">
        <v>47</v>
      </c>
      <c r="H1185" s="3"/>
      <c r="I1185" s="12" t="s">
        <v>48</v>
      </c>
      <c r="J1185" s="3"/>
      <c r="K1185" s="3" t="s">
        <v>49</v>
      </c>
      <c r="L1185" s="11">
        <v>42461</v>
      </c>
      <c r="M1185" s="3">
        <v>60</v>
      </c>
      <c r="N1185" s="3"/>
      <c r="O1185" s="10">
        <v>35563</v>
      </c>
      <c r="P1185" s="8" t="s">
        <v>51</v>
      </c>
      <c r="Q1185" s="9" t="s">
        <v>51</v>
      </c>
    </row>
    <row r="1186" spans="1:17" ht="15" hidden="1" x14ac:dyDescent="0.25">
      <c r="A1186" s="3" t="s">
        <v>3032</v>
      </c>
      <c r="B1186" s="3" t="s">
        <v>24</v>
      </c>
      <c r="C1186" s="3" t="s">
        <v>78</v>
      </c>
      <c r="D1186" s="3" t="s">
        <v>1076</v>
      </c>
      <c r="E1186" s="5" t="s">
        <v>1077</v>
      </c>
      <c r="F1186" s="3"/>
      <c r="G1186" s="5" t="s">
        <v>47</v>
      </c>
      <c r="H1186" s="3"/>
      <c r="I1186" s="12" t="s">
        <v>48</v>
      </c>
      <c r="J1186" s="3"/>
      <c r="K1186" s="3" t="s">
        <v>49</v>
      </c>
      <c r="L1186" s="11">
        <v>42461</v>
      </c>
      <c r="M1186" s="3">
        <v>60</v>
      </c>
      <c r="N1186" s="3"/>
      <c r="O1186" s="10">
        <v>102000</v>
      </c>
      <c r="P1186" s="8" t="s">
        <v>51</v>
      </c>
      <c r="Q1186" s="9" t="s">
        <v>64</v>
      </c>
    </row>
    <row r="1187" spans="1:17" ht="15" hidden="1" x14ac:dyDescent="0.25">
      <c r="A1187" s="3" t="s">
        <v>3033</v>
      </c>
      <c r="B1187" s="3" t="s">
        <v>7</v>
      </c>
      <c r="C1187" s="3" t="s">
        <v>44</v>
      </c>
      <c r="D1187" s="3" t="s">
        <v>45</v>
      </c>
      <c r="E1187" s="5" t="s">
        <v>46</v>
      </c>
      <c r="F1187" s="3"/>
      <c r="G1187" s="5" t="s">
        <v>47</v>
      </c>
      <c r="H1187" s="3"/>
      <c r="I1187" s="12" t="s">
        <v>48</v>
      </c>
      <c r="J1187" s="3"/>
      <c r="K1187" s="3" t="s">
        <v>49</v>
      </c>
      <c r="L1187" s="11" t="s">
        <v>50</v>
      </c>
      <c r="M1187" s="3">
        <v>12</v>
      </c>
      <c r="N1187" s="3"/>
      <c r="O1187" s="10">
        <v>390400</v>
      </c>
      <c r="P1187" s="8" t="s">
        <v>51</v>
      </c>
      <c r="Q1187" s="9" t="s">
        <v>51</v>
      </c>
    </row>
    <row r="1188" spans="1:17" ht="15" hidden="1" x14ac:dyDescent="0.25">
      <c r="A1188" s="3" t="s">
        <v>1962</v>
      </c>
      <c r="B1188" s="3" t="s">
        <v>2</v>
      </c>
      <c r="C1188" s="3" t="s">
        <v>78</v>
      </c>
      <c r="D1188" s="3" t="s">
        <v>801</v>
      </c>
      <c r="E1188" s="5" t="s">
        <v>802</v>
      </c>
      <c r="F1188" s="3"/>
      <c r="G1188" s="5" t="s">
        <v>47</v>
      </c>
      <c r="H1188" s="3"/>
      <c r="I1188" s="12" t="s">
        <v>48</v>
      </c>
      <c r="J1188" s="3"/>
      <c r="K1188" s="3" t="s">
        <v>49</v>
      </c>
      <c r="L1188" s="11" t="s">
        <v>50</v>
      </c>
      <c r="M1188" s="3">
        <v>12</v>
      </c>
      <c r="N1188" s="3"/>
      <c r="O1188" s="10">
        <v>9000</v>
      </c>
      <c r="P1188" s="8" t="s">
        <v>84</v>
      </c>
      <c r="Q1188" s="9" t="s">
        <v>84</v>
      </c>
    </row>
    <row r="1189" spans="1:17" ht="15" hidden="1" x14ac:dyDescent="0.25">
      <c r="A1189" s="3" t="s">
        <v>3034</v>
      </c>
      <c r="B1189" s="3" t="s">
        <v>7</v>
      </c>
      <c r="C1189" s="3" t="s">
        <v>78</v>
      </c>
      <c r="D1189" s="3" t="s">
        <v>1078</v>
      </c>
      <c r="E1189" s="5" t="s">
        <v>1079</v>
      </c>
      <c r="F1189" s="3"/>
      <c r="G1189" s="5" t="s">
        <v>47</v>
      </c>
      <c r="H1189" s="3"/>
      <c r="I1189" s="12" t="s">
        <v>57</v>
      </c>
      <c r="J1189" s="3"/>
      <c r="K1189" s="3" t="s">
        <v>100</v>
      </c>
      <c r="L1189" s="11" t="s">
        <v>50</v>
      </c>
      <c r="M1189" s="3">
        <v>12</v>
      </c>
      <c r="N1189" s="3"/>
      <c r="O1189" s="10">
        <v>61000</v>
      </c>
      <c r="P1189" s="8" t="s">
        <v>103</v>
      </c>
      <c r="Q1189" s="9" t="s">
        <v>103</v>
      </c>
    </row>
    <row r="1190" spans="1:17" ht="15" hidden="1" x14ac:dyDescent="0.25">
      <c r="A1190" s="3" t="s">
        <v>3035</v>
      </c>
      <c r="B1190" s="3" t="s">
        <v>2</v>
      </c>
      <c r="C1190" s="3" t="s">
        <v>78</v>
      </c>
      <c r="D1190" s="3" t="s">
        <v>336</v>
      </c>
      <c r="E1190" s="5" t="s">
        <v>337</v>
      </c>
      <c r="F1190" s="3"/>
      <c r="G1190" s="5" t="s">
        <v>47</v>
      </c>
      <c r="H1190" s="3"/>
      <c r="I1190" s="12" t="s">
        <v>48</v>
      </c>
      <c r="J1190" s="3"/>
      <c r="K1190" s="3" t="s">
        <v>49</v>
      </c>
      <c r="L1190" s="11" t="s">
        <v>50</v>
      </c>
      <c r="M1190" s="3">
        <v>12</v>
      </c>
      <c r="N1190" s="3"/>
      <c r="O1190" s="10">
        <v>50000</v>
      </c>
      <c r="P1190" s="8" t="s">
        <v>103</v>
      </c>
      <c r="Q1190" s="9" t="s">
        <v>103</v>
      </c>
    </row>
    <row r="1191" spans="1:17" ht="15" hidden="1" x14ac:dyDescent="0.25">
      <c r="A1191" s="3" t="s">
        <v>1963</v>
      </c>
      <c r="B1191" s="3" t="s">
        <v>7</v>
      </c>
      <c r="C1191" s="3" t="s">
        <v>78</v>
      </c>
      <c r="D1191" s="3" t="s">
        <v>82</v>
      </c>
      <c r="E1191" s="5" t="s">
        <v>83</v>
      </c>
      <c r="F1191" s="3"/>
      <c r="G1191" s="5" t="s">
        <v>47</v>
      </c>
      <c r="H1191" s="3"/>
      <c r="I1191" s="12" t="s">
        <v>57</v>
      </c>
      <c r="J1191" s="3"/>
      <c r="K1191" s="3" t="s">
        <v>58</v>
      </c>
      <c r="L1191" s="11" t="s">
        <v>50</v>
      </c>
      <c r="M1191" s="3">
        <v>12</v>
      </c>
      <c r="N1191" s="3"/>
      <c r="O1191" s="10">
        <v>202000</v>
      </c>
      <c r="P1191" s="8" t="s">
        <v>75</v>
      </c>
      <c r="Q1191" s="9" t="s">
        <v>75</v>
      </c>
    </row>
    <row r="1192" spans="1:17" ht="15" hidden="1" x14ac:dyDescent="0.25">
      <c r="A1192" s="3" t="s">
        <v>1964</v>
      </c>
      <c r="B1192" s="3" t="s">
        <v>5</v>
      </c>
      <c r="C1192" s="3" t="s">
        <v>78</v>
      </c>
      <c r="D1192" s="3" t="s">
        <v>1080</v>
      </c>
      <c r="E1192" s="5" t="s">
        <v>1081</v>
      </c>
      <c r="F1192" s="3"/>
      <c r="G1192" s="5" t="s">
        <v>47</v>
      </c>
      <c r="H1192" s="3"/>
      <c r="I1192" s="12" t="s">
        <v>48</v>
      </c>
      <c r="J1192" s="3"/>
      <c r="K1192" s="3" t="s">
        <v>49</v>
      </c>
      <c r="L1192" s="11">
        <v>42767</v>
      </c>
      <c r="M1192" s="3">
        <v>48</v>
      </c>
      <c r="N1192" s="3"/>
      <c r="O1192" s="10">
        <v>78000</v>
      </c>
      <c r="P1192" s="8" t="s">
        <v>92</v>
      </c>
      <c r="Q1192" s="9" t="s">
        <v>92</v>
      </c>
    </row>
    <row r="1193" spans="1:17" ht="15" hidden="1" x14ac:dyDescent="0.25">
      <c r="A1193" s="3" t="s">
        <v>1965</v>
      </c>
      <c r="B1193" s="3" t="s">
        <v>7</v>
      </c>
      <c r="C1193" s="3" t="s">
        <v>52</v>
      </c>
      <c r="D1193" s="3" t="s">
        <v>255</v>
      </c>
      <c r="E1193" s="5" t="s">
        <v>256</v>
      </c>
      <c r="F1193" s="3" t="s">
        <v>257</v>
      </c>
      <c r="G1193" s="5" t="s">
        <v>258</v>
      </c>
      <c r="H1193" s="3"/>
      <c r="I1193" s="12" t="s">
        <v>48</v>
      </c>
      <c r="J1193" s="3"/>
      <c r="K1193" s="3" t="s">
        <v>49</v>
      </c>
      <c r="L1193" s="11" t="s">
        <v>50</v>
      </c>
      <c r="M1193" s="3">
        <v>24</v>
      </c>
      <c r="N1193" s="3"/>
      <c r="O1193" s="10">
        <v>60000</v>
      </c>
      <c r="P1193" s="8" t="s">
        <v>75</v>
      </c>
      <c r="Q1193" s="9" t="s">
        <v>75</v>
      </c>
    </row>
    <row r="1194" spans="1:17" ht="15" hidden="1" x14ac:dyDescent="0.25">
      <c r="A1194" s="3" t="s">
        <v>3036</v>
      </c>
      <c r="B1194" s="3" t="s">
        <v>2</v>
      </c>
      <c r="C1194" s="3" t="s">
        <v>52</v>
      </c>
      <c r="D1194" s="3" t="s">
        <v>1082</v>
      </c>
      <c r="E1194" s="5" t="s">
        <v>1083</v>
      </c>
      <c r="F1194" s="3" t="s">
        <v>1084</v>
      </c>
      <c r="G1194" s="5" t="s">
        <v>1085</v>
      </c>
      <c r="H1194" s="3"/>
      <c r="I1194" s="12" t="s">
        <v>48</v>
      </c>
      <c r="J1194" s="3"/>
      <c r="K1194" s="3" t="s">
        <v>49</v>
      </c>
      <c r="L1194" s="11" t="s">
        <v>50</v>
      </c>
      <c r="M1194" s="3">
        <v>36</v>
      </c>
      <c r="N1194" s="3"/>
      <c r="O1194" s="10">
        <v>20000</v>
      </c>
      <c r="P1194" s="8" t="s">
        <v>64</v>
      </c>
      <c r="Q1194" s="9" t="s">
        <v>64</v>
      </c>
    </row>
    <row r="1195" spans="1:17" hidden="1" x14ac:dyDescent="0.3">
      <c r="A1195" s="3" t="s">
        <v>3037</v>
      </c>
      <c r="B1195" s="3" t="s">
        <v>210</v>
      </c>
      <c r="C1195" s="3" t="s">
        <v>52</v>
      </c>
      <c r="D1195" s="3" t="s">
        <v>696</v>
      </c>
      <c r="E1195" s="5" t="s">
        <v>697</v>
      </c>
      <c r="F1195" s="3" t="s">
        <v>217</v>
      </c>
      <c r="G1195" s="5" t="s">
        <v>218</v>
      </c>
      <c r="H1195" s="3"/>
      <c r="I1195" s="12" t="s">
        <v>48</v>
      </c>
      <c r="J1195" s="3"/>
      <c r="K1195" s="3" t="s">
        <v>49</v>
      </c>
      <c r="L1195" s="11">
        <v>42887</v>
      </c>
      <c r="M1195" s="3">
        <v>24</v>
      </c>
      <c r="N1195" s="3"/>
      <c r="O1195" s="10">
        <v>36455</v>
      </c>
      <c r="P1195" s="8" t="s">
        <v>75</v>
      </c>
      <c r="Q1195" s="9" t="s">
        <v>59</v>
      </c>
    </row>
    <row r="1196" spans="1:17" ht="15" hidden="1" x14ac:dyDescent="0.25">
      <c r="A1196" s="3" t="s">
        <v>1966</v>
      </c>
      <c r="B1196" s="3" t="s">
        <v>210</v>
      </c>
      <c r="C1196" s="3" t="s">
        <v>52</v>
      </c>
      <c r="D1196" s="3" t="s">
        <v>696</v>
      </c>
      <c r="E1196" s="5" t="s">
        <v>697</v>
      </c>
      <c r="F1196" s="3" t="s">
        <v>217</v>
      </c>
      <c r="G1196" s="5" t="s">
        <v>218</v>
      </c>
      <c r="H1196" s="3"/>
      <c r="I1196" s="12" t="s">
        <v>48</v>
      </c>
      <c r="J1196" s="3"/>
      <c r="K1196" s="3" t="s">
        <v>49</v>
      </c>
      <c r="L1196" s="11">
        <v>42887</v>
      </c>
      <c r="M1196" s="3">
        <v>24</v>
      </c>
      <c r="N1196" s="3"/>
      <c r="O1196" s="10">
        <v>140000</v>
      </c>
      <c r="P1196" s="8" t="s">
        <v>75</v>
      </c>
      <c r="Q1196" s="9" t="s">
        <v>75</v>
      </c>
    </row>
    <row r="1197" spans="1:17" ht="15" hidden="1" x14ac:dyDescent="0.25">
      <c r="A1197" s="3" t="s">
        <v>3038</v>
      </c>
      <c r="B1197" s="3" t="s">
        <v>210</v>
      </c>
      <c r="C1197" s="3" t="s">
        <v>52</v>
      </c>
      <c r="D1197" s="3" t="s">
        <v>498</v>
      </c>
      <c r="E1197" s="5" t="s">
        <v>499</v>
      </c>
      <c r="F1197" s="3" t="s">
        <v>257</v>
      </c>
      <c r="G1197" s="5" t="s">
        <v>258</v>
      </c>
      <c r="H1197" s="3"/>
      <c r="I1197" s="12" t="s">
        <v>48</v>
      </c>
      <c r="J1197" s="3"/>
      <c r="K1197" s="3" t="s">
        <v>49</v>
      </c>
      <c r="L1197" s="11" t="s">
        <v>50</v>
      </c>
      <c r="M1197" s="3">
        <v>24</v>
      </c>
      <c r="N1197" s="3"/>
      <c r="O1197" s="10">
        <v>29000</v>
      </c>
      <c r="P1197" s="8" t="s">
        <v>187</v>
      </c>
      <c r="Q1197" s="9" t="s">
        <v>51</v>
      </c>
    </row>
    <row r="1198" spans="1:17" ht="15" hidden="1" x14ac:dyDescent="0.25">
      <c r="A1198" s="3" t="s">
        <v>1967</v>
      </c>
      <c r="B1198" s="3" t="s">
        <v>210</v>
      </c>
      <c r="C1198" s="3" t="s">
        <v>52</v>
      </c>
      <c r="D1198" s="3" t="s">
        <v>498</v>
      </c>
      <c r="E1198" s="5" t="s">
        <v>499</v>
      </c>
      <c r="F1198" s="3" t="s">
        <v>257</v>
      </c>
      <c r="G1198" s="5" t="s">
        <v>258</v>
      </c>
      <c r="H1198" s="3"/>
      <c r="I1198" s="12" t="s">
        <v>48</v>
      </c>
      <c r="J1198" s="3"/>
      <c r="K1198" s="3" t="s">
        <v>49</v>
      </c>
      <c r="L1198" s="11" t="s">
        <v>50</v>
      </c>
      <c r="M1198" s="3">
        <v>24</v>
      </c>
      <c r="N1198" s="3"/>
      <c r="O1198" s="10">
        <v>36000</v>
      </c>
      <c r="P1198" s="8" t="s">
        <v>187</v>
      </c>
      <c r="Q1198" s="9" t="s">
        <v>187</v>
      </c>
    </row>
    <row r="1199" spans="1:17" ht="15" hidden="1" x14ac:dyDescent="0.25">
      <c r="A1199" s="3" t="s">
        <v>1968</v>
      </c>
      <c r="B1199" s="3" t="s">
        <v>3</v>
      </c>
      <c r="C1199" s="3" t="s">
        <v>52</v>
      </c>
      <c r="D1199" s="3" t="s">
        <v>255</v>
      </c>
      <c r="E1199" s="5" t="s">
        <v>256</v>
      </c>
      <c r="F1199" s="3" t="s">
        <v>257</v>
      </c>
      <c r="G1199" s="5" t="s">
        <v>258</v>
      </c>
      <c r="H1199" s="3"/>
      <c r="I1199" s="12" t="s">
        <v>48</v>
      </c>
      <c r="J1199" s="3"/>
      <c r="K1199" s="3" t="s">
        <v>49</v>
      </c>
      <c r="L1199" s="11" t="s">
        <v>50</v>
      </c>
      <c r="M1199" s="3">
        <v>24</v>
      </c>
      <c r="N1199" s="3"/>
      <c r="O1199" s="10">
        <v>90000</v>
      </c>
      <c r="P1199" s="8" t="s">
        <v>75</v>
      </c>
      <c r="Q1199" s="9" t="s">
        <v>75</v>
      </c>
    </row>
    <row r="1200" spans="1:17" ht="15" hidden="1" x14ac:dyDescent="0.25">
      <c r="A1200" s="3" t="s">
        <v>1969</v>
      </c>
      <c r="B1200" s="3" t="s">
        <v>2</v>
      </c>
      <c r="C1200" s="3" t="s">
        <v>52</v>
      </c>
      <c r="D1200" s="3" t="s">
        <v>53</v>
      </c>
      <c r="E1200" s="5" t="s">
        <v>54</v>
      </c>
      <c r="F1200" s="3" t="s">
        <v>879</v>
      </c>
      <c r="G1200" s="5" t="s">
        <v>880</v>
      </c>
      <c r="H1200" s="3"/>
      <c r="I1200" s="12" t="s">
        <v>48</v>
      </c>
      <c r="J1200" s="3"/>
      <c r="K1200" s="3" t="s">
        <v>49</v>
      </c>
      <c r="L1200" s="11" t="s">
        <v>50</v>
      </c>
      <c r="M1200" s="3">
        <v>24</v>
      </c>
      <c r="N1200" s="3"/>
      <c r="O1200" s="10">
        <v>250000</v>
      </c>
      <c r="P1200" s="8" t="s">
        <v>84</v>
      </c>
      <c r="Q1200" s="9" t="s">
        <v>84</v>
      </c>
    </row>
    <row r="1201" spans="1:17" ht="15" hidden="1" x14ac:dyDescent="0.25">
      <c r="A1201" s="3" t="s">
        <v>1970</v>
      </c>
      <c r="B1201" s="3" t="s">
        <v>2</v>
      </c>
      <c r="C1201" s="3" t="s">
        <v>52</v>
      </c>
      <c r="D1201" s="3" t="s">
        <v>53</v>
      </c>
      <c r="E1201" s="5" t="s">
        <v>54</v>
      </c>
      <c r="F1201" s="3" t="s">
        <v>1086</v>
      </c>
      <c r="G1201" s="5" t="s">
        <v>1087</v>
      </c>
      <c r="H1201" s="3"/>
      <c r="I1201" s="12" t="s">
        <v>48</v>
      </c>
      <c r="J1201" s="3"/>
      <c r="K1201" s="3" t="s">
        <v>49</v>
      </c>
      <c r="L1201" s="11" t="s">
        <v>50</v>
      </c>
      <c r="M1201" s="3">
        <v>36</v>
      </c>
      <c r="N1201" s="3"/>
      <c r="O1201" s="10">
        <v>19000</v>
      </c>
      <c r="P1201" s="8" t="s">
        <v>84</v>
      </c>
      <c r="Q1201" s="9" t="s">
        <v>84</v>
      </c>
    </row>
    <row r="1202" spans="1:17" ht="15" hidden="1" x14ac:dyDescent="0.25">
      <c r="A1202" s="3" t="s">
        <v>1971</v>
      </c>
      <c r="B1202" s="3" t="s">
        <v>7</v>
      </c>
      <c r="C1202" s="3" t="s">
        <v>52</v>
      </c>
      <c r="D1202" s="3" t="s">
        <v>53</v>
      </c>
      <c r="E1202" s="5" t="s">
        <v>54</v>
      </c>
      <c r="F1202" s="3" t="s">
        <v>257</v>
      </c>
      <c r="G1202" s="5" t="s">
        <v>258</v>
      </c>
      <c r="H1202" s="3"/>
      <c r="I1202" s="12" t="s">
        <v>48</v>
      </c>
      <c r="J1202" s="3"/>
      <c r="K1202" s="3" t="s">
        <v>49</v>
      </c>
      <c r="L1202" s="11" t="s">
        <v>50</v>
      </c>
      <c r="M1202" s="3">
        <v>60</v>
      </c>
      <c r="N1202" s="3"/>
      <c r="O1202" s="10">
        <v>20000</v>
      </c>
      <c r="P1202" s="8" t="s">
        <v>84</v>
      </c>
      <c r="Q1202" s="7" t="s">
        <v>84</v>
      </c>
    </row>
    <row r="1203" spans="1:17" ht="15" hidden="1" x14ac:dyDescent="0.25">
      <c r="A1203" s="3" t="s">
        <v>1972</v>
      </c>
      <c r="B1203" s="3" t="s">
        <v>5</v>
      </c>
      <c r="C1203" s="3" t="s">
        <v>52</v>
      </c>
      <c r="D1203" s="3" t="s">
        <v>53</v>
      </c>
      <c r="E1203" s="5" t="s">
        <v>54</v>
      </c>
      <c r="F1203" s="3" t="s">
        <v>1088</v>
      </c>
      <c r="G1203" s="5" t="s">
        <v>1089</v>
      </c>
      <c r="H1203" s="3"/>
      <c r="I1203" s="12" t="s">
        <v>48</v>
      </c>
      <c r="J1203" s="3"/>
      <c r="K1203" s="3" t="s">
        <v>49</v>
      </c>
      <c r="L1203" s="11" t="s">
        <v>50</v>
      </c>
      <c r="M1203" s="3">
        <v>12</v>
      </c>
      <c r="N1203" s="3"/>
      <c r="O1203" s="10">
        <v>1350</v>
      </c>
      <c r="P1203" s="8" t="s">
        <v>84</v>
      </c>
      <c r="Q1203" s="9" t="s">
        <v>84</v>
      </c>
    </row>
    <row r="1204" spans="1:17" ht="15" hidden="1" x14ac:dyDescent="0.25">
      <c r="A1204" s="3" t="s">
        <v>1973</v>
      </c>
      <c r="B1204" s="3" t="s">
        <v>3</v>
      </c>
      <c r="C1204" s="3" t="s">
        <v>52</v>
      </c>
      <c r="D1204" s="3" t="s">
        <v>498</v>
      </c>
      <c r="E1204" s="5" t="s">
        <v>499</v>
      </c>
      <c r="F1204" s="3" t="s">
        <v>257</v>
      </c>
      <c r="G1204" s="5" t="s">
        <v>258</v>
      </c>
      <c r="H1204" s="3"/>
      <c r="I1204" s="12" t="s">
        <v>48</v>
      </c>
      <c r="J1204" s="3"/>
      <c r="K1204" s="3" t="s">
        <v>49</v>
      </c>
      <c r="L1204" s="11" t="s">
        <v>50</v>
      </c>
      <c r="M1204" s="3">
        <v>24</v>
      </c>
      <c r="N1204" s="3"/>
      <c r="O1204" s="10">
        <v>55000</v>
      </c>
      <c r="P1204" s="8" t="s">
        <v>187</v>
      </c>
      <c r="Q1204" s="9" t="s">
        <v>187</v>
      </c>
    </row>
    <row r="1205" spans="1:17" ht="15" hidden="1" x14ac:dyDescent="0.25">
      <c r="A1205" s="3" t="s">
        <v>3039</v>
      </c>
      <c r="B1205" s="3" t="s">
        <v>2</v>
      </c>
      <c r="C1205" s="3" t="s">
        <v>52</v>
      </c>
      <c r="D1205" s="3" t="s">
        <v>240</v>
      </c>
      <c r="E1205" s="5" t="s">
        <v>241</v>
      </c>
      <c r="F1205" s="3" t="s">
        <v>1090</v>
      </c>
      <c r="G1205" s="5" t="s">
        <v>1091</v>
      </c>
      <c r="H1205" s="3"/>
      <c r="I1205" s="12" t="s">
        <v>57</v>
      </c>
      <c r="J1205" s="3"/>
      <c r="K1205" s="3" t="s">
        <v>58</v>
      </c>
      <c r="L1205" s="11">
        <v>42705</v>
      </c>
      <c r="M1205" s="3">
        <v>48</v>
      </c>
      <c r="N1205" s="3"/>
      <c r="O1205" s="10">
        <v>90603.3</v>
      </c>
      <c r="P1205" s="8" t="s">
        <v>51</v>
      </c>
      <c r="Q1205" s="9" t="s">
        <v>51</v>
      </c>
    </row>
    <row r="1206" spans="1:17" ht="15" hidden="1" x14ac:dyDescent="0.25">
      <c r="A1206" s="3" t="s">
        <v>1974</v>
      </c>
      <c r="B1206" s="3" t="s">
        <v>7</v>
      </c>
      <c r="C1206" s="3" t="s">
        <v>52</v>
      </c>
      <c r="D1206" s="3" t="s">
        <v>53</v>
      </c>
      <c r="E1206" s="5" t="s">
        <v>54</v>
      </c>
      <c r="F1206" s="3" t="s">
        <v>257</v>
      </c>
      <c r="G1206" s="5" t="s">
        <v>258</v>
      </c>
      <c r="H1206" s="3"/>
      <c r="I1206" s="12" t="s">
        <v>48</v>
      </c>
      <c r="J1206" s="3"/>
      <c r="K1206" s="3" t="s">
        <v>49</v>
      </c>
      <c r="L1206" s="11" t="s">
        <v>50</v>
      </c>
      <c r="M1206" s="3">
        <v>60</v>
      </c>
      <c r="N1206" s="3"/>
      <c r="O1206" s="10">
        <v>10000</v>
      </c>
      <c r="P1206" s="8" t="s">
        <v>84</v>
      </c>
      <c r="Q1206" s="9" t="s">
        <v>84</v>
      </c>
    </row>
    <row r="1207" spans="1:17" ht="15" hidden="1" x14ac:dyDescent="0.25">
      <c r="A1207" s="3" t="s">
        <v>3040</v>
      </c>
      <c r="B1207" s="3" t="s">
        <v>7</v>
      </c>
      <c r="C1207" s="3" t="s">
        <v>52</v>
      </c>
      <c r="D1207" s="3" t="s">
        <v>53</v>
      </c>
      <c r="E1207" s="5" t="s">
        <v>54</v>
      </c>
      <c r="F1207" s="3" t="s">
        <v>217</v>
      </c>
      <c r="G1207" s="5" t="s">
        <v>218</v>
      </c>
      <c r="H1207" s="3"/>
      <c r="I1207" s="12" t="s">
        <v>57</v>
      </c>
      <c r="J1207" s="3"/>
      <c r="K1207" s="3" t="s">
        <v>58</v>
      </c>
      <c r="L1207" s="11" t="s">
        <v>50</v>
      </c>
      <c r="M1207" s="3">
        <v>36</v>
      </c>
      <c r="N1207" s="3"/>
      <c r="O1207" s="10">
        <v>100000</v>
      </c>
      <c r="P1207" s="8" t="s">
        <v>103</v>
      </c>
      <c r="Q1207" s="9" t="s">
        <v>103</v>
      </c>
    </row>
    <row r="1208" spans="1:17" ht="15" hidden="1" x14ac:dyDescent="0.25">
      <c r="A1208" s="3" t="s">
        <v>3041</v>
      </c>
      <c r="B1208" s="3" t="s">
        <v>2</v>
      </c>
      <c r="C1208" s="3" t="s">
        <v>52</v>
      </c>
      <c r="D1208" s="3" t="s">
        <v>60</v>
      </c>
      <c r="E1208" s="5" t="s">
        <v>61</v>
      </c>
      <c r="F1208" s="3" t="s">
        <v>468</v>
      </c>
      <c r="G1208" s="5" t="s">
        <v>469</v>
      </c>
      <c r="H1208" s="3"/>
      <c r="I1208" s="12" t="s">
        <v>57</v>
      </c>
      <c r="J1208" s="3"/>
      <c r="K1208" s="3" t="s">
        <v>49</v>
      </c>
      <c r="L1208" s="11">
        <v>42795</v>
      </c>
      <c r="M1208" s="3">
        <v>36</v>
      </c>
      <c r="N1208" s="3"/>
      <c r="O1208" s="10">
        <v>50000</v>
      </c>
      <c r="P1208" s="8" t="s">
        <v>81</v>
      </c>
      <c r="Q1208" s="9" t="s">
        <v>81</v>
      </c>
    </row>
    <row r="1209" spans="1:17" ht="15" hidden="1" x14ac:dyDescent="0.25">
      <c r="A1209" s="3" t="s">
        <v>1975</v>
      </c>
      <c r="B1209" s="3" t="s">
        <v>2</v>
      </c>
      <c r="C1209" s="3" t="s">
        <v>52</v>
      </c>
      <c r="D1209" s="3" t="s">
        <v>443</v>
      </c>
      <c r="E1209" s="5" t="s">
        <v>444</v>
      </c>
      <c r="F1209" s="3" t="s">
        <v>257</v>
      </c>
      <c r="G1209" s="5" t="s">
        <v>258</v>
      </c>
      <c r="H1209" s="3"/>
      <c r="I1209" s="12" t="s">
        <v>48</v>
      </c>
      <c r="J1209" s="3"/>
      <c r="K1209" s="3" t="s">
        <v>49</v>
      </c>
      <c r="L1209" s="11" t="s">
        <v>50</v>
      </c>
      <c r="M1209" s="3">
        <v>60</v>
      </c>
      <c r="N1209" s="3"/>
      <c r="O1209" s="10">
        <v>25500</v>
      </c>
      <c r="P1209" s="8" t="s">
        <v>84</v>
      </c>
      <c r="Q1209" s="9" t="s">
        <v>84</v>
      </c>
    </row>
    <row r="1210" spans="1:17" ht="15" hidden="1" x14ac:dyDescent="0.25">
      <c r="A1210" s="3" t="s">
        <v>3042</v>
      </c>
      <c r="B1210" s="3" t="s">
        <v>7</v>
      </c>
      <c r="C1210" s="3" t="s">
        <v>52</v>
      </c>
      <c r="D1210" s="3" t="s">
        <v>60</v>
      </c>
      <c r="E1210" s="5" t="s">
        <v>61</v>
      </c>
      <c r="F1210" s="3" t="s">
        <v>916</v>
      </c>
      <c r="G1210" s="5" t="s">
        <v>917</v>
      </c>
      <c r="H1210" s="3"/>
      <c r="I1210" s="12" t="s">
        <v>48</v>
      </c>
      <c r="J1210" s="3"/>
      <c r="K1210" s="3" t="s">
        <v>49</v>
      </c>
      <c r="L1210" s="11">
        <v>42856</v>
      </c>
      <c r="M1210" s="3">
        <v>24</v>
      </c>
      <c r="N1210" s="3"/>
      <c r="O1210" s="10">
        <v>4678.7</v>
      </c>
      <c r="P1210" s="8" t="s">
        <v>81</v>
      </c>
      <c r="Q1210" s="9" t="s">
        <v>81</v>
      </c>
    </row>
    <row r="1211" spans="1:17" ht="15" hidden="1" x14ac:dyDescent="0.25">
      <c r="A1211" s="3" t="s">
        <v>3043</v>
      </c>
      <c r="B1211" s="3" t="s">
        <v>210</v>
      </c>
      <c r="C1211" s="3" t="s">
        <v>52</v>
      </c>
      <c r="D1211" s="3" t="s">
        <v>53</v>
      </c>
      <c r="E1211" s="5" t="s">
        <v>54</v>
      </c>
      <c r="F1211" s="3" t="s">
        <v>1092</v>
      </c>
      <c r="G1211" s="5" t="s">
        <v>1093</v>
      </c>
      <c r="H1211" s="3"/>
      <c r="I1211" s="12" t="s">
        <v>48</v>
      </c>
      <c r="J1211" s="3"/>
      <c r="K1211" s="3" t="s">
        <v>49</v>
      </c>
      <c r="L1211" s="11" t="s">
        <v>50</v>
      </c>
      <c r="M1211" s="3">
        <v>60</v>
      </c>
      <c r="N1211" s="3"/>
      <c r="O1211" s="10">
        <v>28000</v>
      </c>
      <c r="P1211" s="8" t="s">
        <v>84</v>
      </c>
      <c r="Q1211" s="9" t="s">
        <v>51</v>
      </c>
    </row>
    <row r="1212" spans="1:17" ht="15" hidden="1" x14ac:dyDescent="0.25">
      <c r="A1212" s="3" t="s">
        <v>1976</v>
      </c>
      <c r="B1212" s="3" t="s">
        <v>210</v>
      </c>
      <c r="C1212" s="3" t="s">
        <v>52</v>
      </c>
      <c r="D1212" s="3" t="s">
        <v>53</v>
      </c>
      <c r="E1212" s="5" t="s">
        <v>54</v>
      </c>
      <c r="F1212" s="3" t="s">
        <v>1092</v>
      </c>
      <c r="G1212" s="5" t="s">
        <v>1093</v>
      </c>
      <c r="H1212" s="3"/>
      <c r="I1212" s="12" t="s">
        <v>48</v>
      </c>
      <c r="J1212" s="3"/>
      <c r="K1212" s="3" t="s">
        <v>49</v>
      </c>
      <c r="L1212" s="11" t="s">
        <v>50</v>
      </c>
      <c r="M1212" s="3">
        <v>60</v>
      </c>
      <c r="N1212" s="3"/>
      <c r="O1212" s="10">
        <v>62000</v>
      </c>
      <c r="P1212" s="8" t="s">
        <v>84</v>
      </c>
      <c r="Q1212" s="9" t="s">
        <v>84</v>
      </c>
    </row>
    <row r="1213" spans="1:17" hidden="1" x14ac:dyDescent="0.3">
      <c r="A1213" s="3" t="s">
        <v>3044</v>
      </c>
      <c r="B1213" s="3" t="s">
        <v>13</v>
      </c>
      <c r="C1213" s="3" t="s">
        <v>52</v>
      </c>
      <c r="D1213" s="3" t="s">
        <v>53</v>
      </c>
      <c r="E1213" s="5" t="s">
        <v>54</v>
      </c>
      <c r="F1213" s="3" t="s">
        <v>763</v>
      </c>
      <c r="G1213" s="5" t="s">
        <v>764</v>
      </c>
      <c r="H1213" s="3"/>
      <c r="I1213" s="12" t="s">
        <v>48</v>
      </c>
      <c r="J1213" s="3"/>
      <c r="K1213" s="3" t="s">
        <v>49</v>
      </c>
      <c r="L1213" s="11">
        <v>43344</v>
      </c>
      <c r="M1213" s="3">
        <v>36</v>
      </c>
      <c r="N1213" s="3"/>
      <c r="O1213" s="10">
        <v>10000</v>
      </c>
      <c r="P1213" s="8" t="s">
        <v>103</v>
      </c>
      <c r="Q1213" s="9" t="s">
        <v>59</v>
      </c>
    </row>
    <row r="1214" spans="1:17" ht="15" hidden="1" x14ac:dyDescent="0.25">
      <c r="A1214" s="3" t="s">
        <v>3045</v>
      </c>
      <c r="B1214" s="3" t="s">
        <v>13</v>
      </c>
      <c r="C1214" s="3" t="s">
        <v>52</v>
      </c>
      <c r="D1214" s="3" t="s">
        <v>53</v>
      </c>
      <c r="E1214" s="5" t="s">
        <v>54</v>
      </c>
      <c r="F1214" s="3" t="s">
        <v>763</v>
      </c>
      <c r="G1214" s="5" t="s">
        <v>764</v>
      </c>
      <c r="H1214" s="3"/>
      <c r="I1214" s="12" t="s">
        <v>48</v>
      </c>
      <c r="J1214" s="3"/>
      <c r="K1214" s="3" t="s">
        <v>49</v>
      </c>
      <c r="L1214" s="11">
        <v>43344</v>
      </c>
      <c r="M1214" s="3">
        <v>36</v>
      </c>
      <c r="N1214" s="3"/>
      <c r="O1214" s="10">
        <v>17000</v>
      </c>
      <c r="P1214" s="8" t="s">
        <v>103</v>
      </c>
      <c r="Q1214" s="9" t="s">
        <v>103</v>
      </c>
    </row>
    <row r="1215" spans="1:17" ht="15" hidden="1" x14ac:dyDescent="0.25">
      <c r="A1215" s="3" t="s">
        <v>3046</v>
      </c>
      <c r="B1215" s="3" t="s">
        <v>13</v>
      </c>
      <c r="C1215" s="3" t="s">
        <v>52</v>
      </c>
      <c r="D1215" s="3" t="s">
        <v>53</v>
      </c>
      <c r="E1215" s="5" t="s">
        <v>54</v>
      </c>
      <c r="F1215" s="3" t="s">
        <v>763</v>
      </c>
      <c r="G1215" s="5" t="s">
        <v>764</v>
      </c>
      <c r="H1215" s="3"/>
      <c r="I1215" s="12" t="s">
        <v>48</v>
      </c>
      <c r="J1215" s="3"/>
      <c r="K1215" s="3" t="s">
        <v>49</v>
      </c>
      <c r="L1215" s="11">
        <v>43344</v>
      </c>
      <c r="M1215" s="3">
        <v>36</v>
      </c>
      <c r="N1215" s="3"/>
      <c r="O1215" s="10">
        <v>5000</v>
      </c>
      <c r="P1215" s="8" t="s">
        <v>103</v>
      </c>
      <c r="Q1215" s="9" t="s">
        <v>113</v>
      </c>
    </row>
    <row r="1216" spans="1:17" ht="15" hidden="1" x14ac:dyDescent="0.25">
      <c r="A1216" s="3" t="s">
        <v>1977</v>
      </c>
      <c r="B1216" s="3" t="s">
        <v>13</v>
      </c>
      <c r="C1216" s="3" t="s">
        <v>52</v>
      </c>
      <c r="D1216" s="3" t="s">
        <v>53</v>
      </c>
      <c r="E1216" s="5" t="s">
        <v>54</v>
      </c>
      <c r="F1216" s="3" t="s">
        <v>763</v>
      </c>
      <c r="G1216" s="5" t="s">
        <v>764</v>
      </c>
      <c r="H1216" s="3"/>
      <c r="I1216" s="12" t="s">
        <v>48</v>
      </c>
      <c r="J1216" s="3"/>
      <c r="K1216" s="3" t="s">
        <v>49</v>
      </c>
      <c r="L1216" s="11">
        <v>43344</v>
      </c>
      <c r="M1216" s="3">
        <v>36</v>
      </c>
      <c r="N1216" s="3"/>
      <c r="O1216" s="10">
        <v>60000</v>
      </c>
      <c r="P1216" s="8" t="s">
        <v>103</v>
      </c>
      <c r="Q1216" s="9" t="s">
        <v>75</v>
      </c>
    </row>
    <row r="1217" spans="1:17" ht="15" hidden="1" x14ac:dyDescent="0.25">
      <c r="A1217" s="3" t="s">
        <v>1978</v>
      </c>
      <c r="B1217" s="3" t="s">
        <v>8</v>
      </c>
      <c r="C1217" s="3" t="s">
        <v>78</v>
      </c>
      <c r="D1217" s="3" t="s">
        <v>1094</v>
      </c>
      <c r="E1217" s="5" t="s">
        <v>1095</v>
      </c>
      <c r="F1217" s="3"/>
      <c r="G1217" s="5" t="s">
        <v>47</v>
      </c>
      <c r="H1217" s="3"/>
      <c r="I1217" s="12" t="s">
        <v>48</v>
      </c>
      <c r="J1217" s="3"/>
      <c r="K1217" s="3" t="s">
        <v>87</v>
      </c>
      <c r="L1217" s="11">
        <v>43252</v>
      </c>
      <c r="M1217" s="3">
        <v>72</v>
      </c>
      <c r="N1217" s="3"/>
      <c r="O1217" s="10">
        <v>1600000</v>
      </c>
      <c r="P1217" s="8" t="s">
        <v>92</v>
      </c>
      <c r="Q1217" s="9" t="s">
        <v>92</v>
      </c>
    </row>
    <row r="1218" spans="1:17" ht="15" hidden="1" x14ac:dyDescent="0.25">
      <c r="A1218" s="3" t="s">
        <v>1979</v>
      </c>
      <c r="B1218" s="3" t="s">
        <v>7</v>
      </c>
      <c r="C1218" s="3" t="s">
        <v>44</v>
      </c>
      <c r="D1218" s="3" t="s">
        <v>1096</v>
      </c>
      <c r="E1218" s="5" t="s">
        <v>1097</v>
      </c>
      <c r="F1218" s="3"/>
      <c r="G1218" s="5" t="s">
        <v>47</v>
      </c>
      <c r="H1218" s="3"/>
      <c r="I1218" s="12" t="s">
        <v>48</v>
      </c>
      <c r="J1218" s="3"/>
      <c r="K1218" s="3" t="s">
        <v>987</v>
      </c>
      <c r="L1218" s="11">
        <v>42736</v>
      </c>
      <c r="M1218" s="3">
        <v>60</v>
      </c>
      <c r="N1218" s="3"/>
      <c r="O1218" s="10">
        <v>316000</v>
      </c>
      <c r="P1218" s="8" t="s">
        <v>75</v>
      </c>
      <c r="Q1218" s="9" t="s">
        <v>75</v>
      </c>
    </row>
    <row r="1219" spans="1:17" ht="15" hidden="1" x14ac:dyDescent="0.25">
      <c r="A1219" s="3" t="s">
        <v>1980</v>
      </c>
      <c r="B1219" s="3" t="s">
        <v>7</v>
      </c>
      <c r="C1219" s="3" t="s">
        <v>44</v>
      </c>
      <c r="D1219" s="3" t="s">
        <v>45</v>
      </c>
      <c r="E1219" s="5" t="s">
        <v>46</v>
      </c>
      <c r="F1219" s="3"/>
      <c r="G1219" s="5" t="s">
        <v>47</v>
      </c>
      <c r="H1219" s="3"/>
      <c r="I1219" s="12" t="s">
        <v>48</v>
      </c>
      <c r="J1219" s="3"/>
      <c r="K1219" s="3" t="s">
        <v>987</v>
      </c>
      <c r="L1219" s="11">
        <v>42767</v>
      </c>
      <c r="M1219" s="3">
        <v>60</v>
      </c>
      <c r="N1219" s="3"/>
      <c r="O1219" s="10">
        <v>21400</v>
      </c>
      <c r="P1219" s="8" t="s">
        <v>75</v>
      </c>
      <c r="Q1219" s="9" t="s">
        <v>75</v>
      </c>
    </row>
    <row r="1220" spans="1:17" ht="15" hidden="1" x14ac:dyDescent="0.25">
      <c r="A1220" s="3" t="s">
        <v>1981</v>
      </c>
      <c r="B1220" s="3" t="s">
        <v>2</v>
      </c>
      <c r="C1220" s="3" t="s">
        <v>78</v>
      </c>
      <c r="D1220" s="3" t="s">
        <v>82</v>
      </c>
      <c r="E1220" s="5" t="s">
        <v>83</v>
      </c>
      <c r="F1220" s="3"/>
      <c r="G1220" s="5" t="s">
        <v>47</v>
      </c>
      <c r="H1220" s="3"/>
      <c r="I1220" s="12" t="s">
        <v>48</v>
      </c>
      <c r="J1220" s="3"/>
      <c r="K1220" s="3" t="s">
        <v>987</v>
      </c>
      <c r="L1220" s="11">
        <v>42767</v>
      </c>
      <c r="M1220" s="3">
        <v>60</v>
      </c>
      <c r="N1220" s="3"/>
      <c r="O1220" s="10">
        <v>110000</v>
      </c>
      <c r="P1220" s="8" t="s">
        <v>75</v>
      </c>
      <c r="Q1220" s="9" t="s">
        <v>75</v>
      </c>
    </row>
    <row r="1221" spans="1:17" ht="15" hidden="1" x14ac:dyDescent="0.25">
      <c r="A1221" s="3" t="s">
        <v>1982</v>
      </c>
      <c r="B1221" s="3" t="s">
        <v>1</v>
      </c>
      <c r="C1221" s="3" t="s">
        <v>44</v>
      </c>
      <c r="D1221" s="3" t="s">
        <v>82</v>
      </c>
      <c r="E1221" s="5" t="s">
        <v>83</v>
      </c>
      <c r="F1221" s="3"/>
      <c r="G1221" s="5" t="s">
        <v>47</v>
      </c>
      <c r="H1221" s="3"/>
      <c r="I1221" s="12" t="s">
        <v>48</v>
      </c>
      <c r="J1221" s="3"/>
      <c r="K1221" s="3" t="s">
        <v>1098</v>
      </c>
      <c r="L1221" s="11">
        <v>42767</v>
      </c>
      <c r="M1221" s="3">
        <v>60</v>
      </c>
      <c r="N1221" s="3"/>
      <c r="O1221" s="10">
        <v>20000</v>
      </c>
      <c r="P1221" s="8" t="s">
        <v>75</v>
      </c>
      <c r="Q1221" s="9" t="s">
        <v>75</v>
      </c>
    </row>
    <row r="1222" spans="1:17" ht="15" hidden="1" x14ac:dyDescent="0.25">
      <c r="A1222" s="3" t="s">
        <v>3047</v>
      </c>
      <c r="B1222" s="3" t="s">
        <v>6</v>
      </c>
      <c r="C1222" s="3" t="s">
        <v>52</v>
      </c>
      <c r="D1222" s="3" t="s">
        <v>53</v>
      </c>
      <c r="E1222" s="5" t="s">
        <v>54</v>
      </c>
      <c r="F1222" s="3" t="s">
        <v>1099</v>
      </c>
      <c r="G1222" s="5" t="s">
        <v>1100</v>
      </c>
      <c r="H1222" s="3"/>
      <c r="I1222" s="12" t="s">
        <v>48</v>
      </c>
      <c r="J1222" s="3"/>
      <c r="K1222" s="3" t="s">
        <v>49</v>
      </c>
      <c r="L1222" s="11">
        <v>42156</v>
      </c>
      <c r="M1222" s="3">
        <v>36</v>
      </c>
      <c r="N1222" s="3"/>
      <c r="O1222" s="10">
        <v>8000</v>
      </c>
      <c r="P1222" s="8" t="s">
        <v>81</v>
      </c>
      <c r="Q1222" s="9" t="s">
        <v>81</v>
      </c>
    </row>
    <row r="1223" spans="1:17" ht="15" hidden="1" x14ac:dyDescent="0.25">
      <c r="A1223" s="3" t="s">
        <v>3048</v>
      </c>
      <c r="B1223" s="3" t="s">
        <v>8</v>
      </c>
      <c r="C1223" s="3" t="s">
        <v>52</v>
      </c>
      <c r="D1223" s="3" t="s">
        <v>53</v>
      </c>
      <c r="E1223" s="5" t="s">
        <v>54</v>
      </c>
      <c r="F1223" s="3" t="s">
        <v>818</v>
      </c>
      <c r="G1223" s="5" t="s">
        <v>819</v>
      </c>
      <c r="H1223" s="3"/>
      <c r="I1223" s="12" t="s">
        <v>57</v>
      </c>
      <c r="J1223" s="3"/>
      <c r="K1223" s="3" t="s">
        <v>58</v>
      </c>
      <c r="L1223" s="11">
        <v>43160</v>
      </c>
      <c r="M1223" s="3">
        <v>36</v>
      </c>
      <c r="N1223" s="3"/>
      <c r="O1223" s="10">
        <v>275000</v>
      </c>
      <c r="P1223" s="8" t="s">
        <v>103</v>
      </c>
      <c r="Q1223" s="9" t="s">
        <v>103</v>
      </c>
    </row>
    <row r="1224" spans="1:17" ht="15" hidden="1" x14ac:dyDescent="0.25">
      <c r="A1224" s="3" t="s">
        <v>3049</v>
      </c>
      <c r="B1224" s="3" t="s">
        <v>4</v>
      </c>
      <c r="C1224" s="3" t="s">
        <v>52</v>
      </c>
      <c r="D1224" s="3" t="s">
        <v>816</v>
      </c>
      <c r="E1224" s="5" t="s">
        <v>817</v>
      </c>
      <c r="F1224" s="3" t="s">
        <v>820</v>
      </c>
      <c r="G1224" s="5" t="s">
        <v>821</v>
      </c>
      <c r="H1224" s="3"/>
      <c r="I1224" s="12" t="s">
        <v>57</v>
      </c>
      <c r="J1224" s="3"/>
      <c r="K1224" s="3" t="s">
        <v>58</v>
      </c>
      <c r="L1224" s="11">
        <v>43221</v>
      </c>
      <c r="M1224" s="3">
        <v>36</v>
      </c>
      <c r="N1224" s="3"/>
      <c r="O1224" s="10">
        <v>160000</v>
      </c>
      <c r="P1224" s="8" t="s">
        <v>81</v>
      </c>
      <c r="Q1224" s="9" t="s">
        <v>81</v>
      </c>
    </row>
    <row r="1225" spans="1:17" ht="15" hidden="1" x14ac:dyDescent="0.25">
      <c r="A1225" s="3" t="s">
        <v>3050</v>
      </c>
      <c r="B1225" s="3" t="s">
        <v>3</v>
      </c>
      <c r="C1225" s="3" t="s">
        <v>52</v>
      </c>
      <c r="D1225" s="3" t="s">
        <v>816</v>
      </c>
      <c r="E1225" s="5" t="s">
        <v>817</v>
      </c>
      <c r="F1225" s="3" t="s">
        <v>820</v>
      </c>
      <c r="G1225" s="5" t="s">
        <v>821</v>
      </c>
      <c r="H1225" s="3"/>
      <c r="I1225" s="12" t="s">
        <v>57</v>
      </c>
      <c r="J1225" s="3"/>
      <c r="K1225" s="3" t="s">
        <v>58</v>
      </c>
      <c r="L1225" s="11">
        <v>42979</v>
      </c>
      <c r="M1225" s="3">
        <v>36</v>
      </c>
      <c r="N1225" s="3"/>
      <c r="O1225" s="10">
        <v>66000</v>
      </c>
      <c r="P1225" s="8" t="s">
        <v>81</v>
      </c>
      <c r="Q1225" s="9" t="s">
        <v>81</v>
      </c>
    </row>
    <row r="1226" spans="1:17" ht="15" hidden="1" x14ac:dyDescent="0.25">
      <c r="A1226" s="3" t="s">
        <v>1983</v>
      </c>
      <c r="B1226" s="3" t="s">
        <v>4</v>
      </c>
      <c r="C1226" s="3" t="s">
        <v>78</v>
      </c>
      <c r="D1226" s="3" t="s">
        <v>1101</v>
      </c>
      <c r="E1226" s="5" t="s">
        <v>1102</v>
      </c>
      <c r="F1226" s="3"/>
      <c r="G1226" s="5" t="s">
        <v>47</v>
      </c>
      <c r="H1226" s="3"/>
      <c r="I1226" s="12" t="s">
        <v>57</v>
      </c>
      <c r="J1226" s="3"/>
      <c r="K1226" s="3" t="s">
        <v>58</v>
      </c>
      <c r="L1226" s="11" t="s">
        <v>50</v>
      </c>
      <c r="M1226" s="3">
        <v>12</v>
      </c>
      <c r="N1226" s="3"/>
      <c r="O1226" s="10">
        <v>370000</v>
      </c>
      <c r="P1226" s="8" t="s">
        <v>84</v>
      </c>
      <c r="Q1226" s="9" t="s">
        <v>84</v>
      </c>
    </row>
    <row r="1227" spans="1:17" ht="15" hidden="1" x14ac:dyDescent="0.25">
      <c r="A1227" s="3" t="s">
        <v>1984</v>
      </c>
      <c r="B1227" s="3" t="s">
        <v>3</v>
      </c>
      <c r="C1227" s="3" t="s">
        <v>52</v>
      </c>
      <c r="D1227" s="3" t="s">
        <v>71</v>
      </c>
      <c r="E1227" s="5" t="s">
        <v>72</v>
      </c>
      <c r="F1227" s="3" t="s">
        <v>311</v>
      </c>
      <c r="G1227" s="5" t="s">
        <v>312</v>
      </c>
      <c r="H1227" s="3"/>
      <c r="I1227" s="12" t="s">
        <v>48</v>
      </c>
      <c r="J1227" s="3"/>
      <c r="K1227" s="3" t="s">
        <v>49</v>
      </c>
      <c r="L1227" s="11" t="s">
        <v>50</v>
      </c>
      <c r="M1227" s="3">
        <v>12</v>
      </c>
      <c r="N1227" s="3"/>
      <c r="O1227" s="10">
        <v>357000</v>
      </c>
      <c r="P1227" s="8" t="s">
        <v>75</v>
      </c>
      <c r="Q1227" s="7" t="s">
        <v>75</v>
      </c>
    </row>
    <row r="1228" spans="1:17" ht="15" hidden="1" x14ac:dyDescent="0.25">
      <c r="A1228" s="3" t="s">
        <v>1985</v>
      </c>
      <c r="B1228" s="3" t="s">
        <v>3</v>
      </c>
      <c r="C1228" s="3" t="s">
        <v>52</v>
      </c>
      <c r="D1228" s="3" t="s">
        <v>71</v>
      </c>
      <c r="E1228" s="5" t="s">
        <v>72</v>
      </c>
      <c r="F1228" s="3" t="s">
        <v>263</v>
      </c>
      <c r="G1228" s="5" t="s">
        <v>264</v>
      </c>
      <c r="H1228" s="3"/>
      <c r="I1228" s="12" t="s">
        <v>48</v>
      </c>
      <c r="J1228" s="3"/>
      <c r="K1228" s="3" t="s">
        <v>49</v>
      </c>
      <c r="L1228" s="11" t="s">
        <v>50</v>
      </c>
      <c r="M1228" s="3">
        <v>12</v>
      </c>
      <c r="N1228" s="3"/>
      <c r="O1228" s="10">
        <v>87000</v>
      </c>
      <c r="P1228" s="8" t="s">
        <v>75</v>
      </c>
      <c r="Q1228" s="9" t="s">
        <v>75</v>
      </c>
    </row>
    <row r="1229" spans="1:17" ht="15" hidden="1" x14ac:dyDescent="0.25">
      <c r="A1229" s="3" t="s">
        <v>1986</v>
      </c>
      <c r="B1229" s="3" t="s">
        <v>4</v>
      </c>
      <c r="C1229" s="3" t="s">
        <v>44</v>
      </c>
      <c r="D1229" s="3" t="s">
        <v>902</v>
      </c>
      <c r="E1229" s="5" t="s">
        <v>903</v>
      </c>
      <c r="F1229" s="3"/>
      <c r="G1229" s="5" t="s">
        <v>47</v>
      </c>
      <c r="H1229" s="3"/>
      <c r="I1229" s="12" t="s">
        <v>48</v>
      </c>
      <c r="J1229" s="3"/>
      <c r="K1229" s="3" t="s">
        <v>49</v>
      </c>
      <c r="L1229" s="11" t="s">
        <v>50</v>
      </c>
      <c r="M1229" s="3">
        <v>12</v>
      </c>
      <c r="N1229" s="3"/>
      <c r="O1229" s="10">
        <v>58000</v>
      </c>
      <c r="P1229" s="8" t="s">
        <v>75</v>
      </c>
      <c r="Q1229" s="9" t="s">
        <v>75</v>
      </c>
    </row>
    <row r="1230" spans="1:17" ht="15" hidden="1" x14ac:dyDescent="0.25">
      <c r="A1230" s="3" t="s">
        <v>1987</v>
      </c>
      <c r="B1230" s="3" t="s">
        <v>4</v>
      </c>
      <c r="C1230" s="3" t="s">
        <v>78</v>
      </c>
      <c r="D1230" s="3" t="s">
        <v>1103</v>
      </c>
      <c r="E1230" s="5" t="s">
        <v>1104</v>
      </c>
      <c r="F1230" s="3"/>
      <c r="G1230" s="5" t="s">
        <v>47</v>
      </c>
      <c r="H1230" s="3"/>
      <c r="I1230" s="12" t="s">
        <v>48</v>
      </c>
      <c r="J1230" s="3"/>
      <c r="K1230" s="3" t="s">
        <v>87</v>
      </c>
      <c r="L1230" s="11">
        <v>43282</v>
      </c>
      <c r="M1230" s="3">
        <v>36</v>
      </c>
      <c r="N1230" s="3"/>
      <c r="O1230" s="10">
        <v>14000</v>
      </c>
      <c r="P1230" s="8" t="s">
        <v>92</v>
      </c>
      <c r="Q1230" s="9" t="s">
        <v>92</v>
      </c>
    </row>
    <row r="1231" spans="1:17" ht="15" hidden="1" x14ac:dyDescent="0.25">
      <c r="A1231" s="3" t="s">
        <v>3051</v>
      </c>
      <c r="B1231" s="3" t="s">
        <v>3</v>
      </c>
      <c r="C1231" s="3" t="s">
        <v>78</v>
      </c>
      <c r="D1231" s="3" t="s">
        <v>336</v>
      </c>
      <c r="E1231" s="5" t="s">
        <v>337</v>
      </c>
      <c r="F1231" s="3"/>
      <c r="G1231" s="5" t="s">
        <v>47</v>
      </c>
      <c r="H1231" s="3"/>
      <c r="I1231" s="12" t="s">
        <v>48</v>
      </c>
      <c r="J1231" s="3"/>
      <c r="K1231" s="3" t="s">
        <v>87</v>
      </c>
      <c r="L1231" s="11">
        <v>42856</v>
      </c>
      <c r="M1231" s="3">
        <v>12</v>
      </c>
      <c r="N1231" s="3"/>
      <c r="O1231" s="10">
        <v>46500</v>
      </c>
      <c r="P1231" s="8" t="s">
        <v>103</v>
      </c>
      <c r="Q1231" s="9" t="s">
        <v>103</v>
      </c>
    </row>
    <row r="1232" spans="1:17" ht="15" hidden="1" x14ac:dyDescent="0.25">
      <c r="A1232" s="3" t="s">
        <v>1988</v>
      </c>
      <c r="B1232" s="3" t="s">
        <v>2</v>
      </c>
      <c r="C1232" s="3" t="s">
        <v>78</v>
      </c>
      <c r="D1232" s="3" t="s">
        <v>1105</v>
      </c>
      <c r="E1232" s="5" t="s">
        <v>1106</v>
      </c>
      <c r="F1232" s="3"/>
      <c r="G1232" s="5" t="s">
        <v>47</v>
      </c>
      <c r="H1232" s="3"/>
      <c r="I1232" s="12" t="s">
        <v>48</v>
      </c>
      <c r="J1232" s="3"/>
      <c r="K1232" s="3" t="s">
        <v>49</v>
      </c>
      <c r="L1232" s="11">
        <v>42705</v>
      </c>
      <c r="M1232" s="3">
        <v>24</v>
      </c>
      <c r="N1232" s="3"/>
      <c r="O1232" s="10">
        <v>52000</v>
      </c>
      <c r="P1232" s="8" t="s">
        <v>92</v>
      </c>
      <c r="Q1232" s="9" t="s">
        <v>92</v>
      </c>
    </row>
    <row r="1233" spans="1:17" ht="15" hidden="1" x14ac:dyDescent="0.25">
      <c r="A1233" s="3" t="s">
        <v>1989</v>
      </c>
      <c r="B1233" s="3" t="s">
        <v>2</v>
      </c>
      <c r="C1233" s="3" t="s">
        <v>78</v>
      </c>
      <c r="D1233" s="3" t="s">
        <v>1107</v>
      </c>
      <c r="E1233" s="5" t="s">
        <v>1108</v>
      </c>
      <c r="F1233" s="3"/>
      <c r="G1233" s="5" t="s">
        <v>47</v>
      </c>
      <c r="H1233" s="3"/>
      <c r="I1233" s="12" t="s">
        <v>57</v>
      </c>
      <c r="J1233" s="3"/>
      <c r="K1233" s="3" t="s">
        <v>100</v>
      </c>
      <c r="L1233" s="11" t="s">
        <v>50</v>
      </c>
      <c r="M1233" s="3">
        <v>12</v>
      </c>
      <c r="N1233" s="3"/>
      <c r="O1233" s="10">
        <v>59200</v>
      </c>
      <c r="P1233" s="8" t="s">
        <v>84</v>
      </c>
      <c r="Q1233" s="9" t="s">
        <v>84</v>
      </c>
    </row>
    <row r="1234" spans="1:17" ht="15" hidden="1" x14ac:dyDescent="0.25">
      <c r="A1234" s="3" t="s">
        <v>1990</v>
      </c>
      <c r="B1234" s="3" t="s">
        <v>9</v>
      </c>
      <c r="C1234" s="3" t="s">
        <v>52</v>
      </c>
      <c r="D1234" s="3" t="s">
        <v>71</v>
      </c>
      <c r="E1234" s="5" t="s">
        <v>72</v>
      </c>
      <c r="F1234" s="3" t="s">
        <v>165</v>
      </c>
      <c r="G1234" s="5" t="s">
        <v>166</v>
      </c>
      <c r="H1234" s="3"/>
      <c r="I1234" s="12" t="s">
        <v>48</v>
      </c>
      <c r="J1234" s="3"/>
      <c r="K1234" s="3" t="s">
        <v>49</v>
      </c>
      <c r="L1234" s="11" t="s">
        <v>50</v>
      </c>
      <c r="M1234" s="3">
        <v>12</v>
      </c>
      <c r="N1234" s="3"/>
      <c r="O1234" s="10">
        <v>1640000</v>
      </c>
      <c r="P1234" s="8" t="s">
        <v>75</v>
      </c>
      <c r="Q1234" s="9" t="s">
        <v>75</v>
      </c>
    </row>
    <row r="1235" spans="1:17" ht="15" hidden="1" x14ac:dyDescent="0.25">
      <c r="A1235" s="3" t="s">
        <v>1991</v>
      </c>
      <c r="B1235" s="3" t="s">
        <v>2</v>
      </c>
      <c r="C1235" s="3" t="s">
        <v>124</v>
      </c>
      <c r="D1235" s="3" t="s">
        <v>196</v>
      </c>
      <c r="E1235" s="5" t="s">
        <v>197</v>
      </c>
      <c r="F1235" s="3" t="s">
        <v>1109</v>
      </c>
      <c r="G1235" s="5" t="s">
        <v>1110</v>
      </c>
      <c r="H1235" s="3"/>
      <c r="I1235" s="12" t="s">
        <v>57</v>
      </c>
      <c r="J1235" s="3"/>
      <c r="K1235" s="3" t="s">
        <v>58</v>
      </c>
      <c r="L1235" s="11" t="s">
        <v>50</v>
      </c>
      <c r="M1235" s="3">
        <v>24</v>
      </c>
      <c r="N1235" s="3"/>
      <c r="O1235" s="10">
        <v>200000</v>
      </c>
      <c r="P1235" s="8" t="s">
        <v>84</v>
      </c>
      <c r="Q1235" s="9" t="s">
        <v>84</v>
      </c>
    </row>
    <row r="1236" spans="1:17" ht="15" hidden="1" x14ac:dyDescent="0.25">
      <c r="A1236" s="3" t="s">
        <v>3052</v>
      </c>
      <c r="B1236" s="3" t="s">
        <v>6</v>
      </c>
      <c r="C1236" s="3" t="s">
        <v>44</v>
      </c>
      <c r="D1236" s="3" t="s">
        <v>53</v>
      </c>
      <c r="E1236" s="5" t="s">
        <v>54</v>
      </c>
      <c r="F1236" s="3"/>
      <c r="G1236" s="5" t="s">
        <v>47</v>
      </c>
      <c r="H1236" s="3"/>
      <c r="I1236" s="12" t="s">
        <v>48</v>
      </c>
      <c r="J1236" s="3"/>
      <c r="K1236" s="3" t="s">
        <v>87</v>
      </c>
      <c r="L1236" s="11">
        <v>42461</v>
      </c>
      <c r="M1236" s="3">
        <v>60</v>
      </c>
      <c r="N1236" s="3"/>
      <c r="O1236" s="10">
        <v>120714.57</v>
      </c>
      <c r="P1236" s="8" t="s">
        <v>51</v>
      </c>
      <c r="Q1236" s="9" t="s">
        <v>51</v>
      </c>
    </row>
    <row r="1237" spans="1:17" ht="15" hidden="1" x14ac:dyDescent="0.25">
      <c r="A1237" s="3" t="s">
        <v>3053</v>
      </c>
      <c r="B1237" s="3" t="s">
        <v>10</v>
      </c>
      <c r="C1237" s="3" t="s">
        <v>78</v>
      </c>
      <c r="D1237" s="3" t="s">
        <v>1111</v>
      </c>
      <c r="E1237" s="5" t="s">
        <v>1112</v>
      </c>
      <c r="F1237" s="3"/>
      <c r="G1237" s="5" t="s">
        <v>47</v>
      </c>
      <c r="H1237" s="3"/>
      <c r="I1237" s="12" t="s">
        <v>48</v>
      </c>
      <c r="J1237" s="3"/>
      <c r="K1237" s="3" t="s">
        <v>100</v>
      </c>
      <c r="L1237" s="11">
        <v>43586</v>
      </c>
      <c r="M1237" s="3">
        <v>48</v>
      </c>
      <c r="N1237" s="3"/>
      <c r="O1237" s="10">
        <v>134774.94</v>
      </c>
      <c r="P1237" s="8" t="s">
        <v>51</v>
      </c>
      <c r="Q1237" s="9" t="s">
        <v>51</v>
      </c>
    </row>
    <row r="1238" spans="1:17" ht="15" hidden="1" x14ac:dyDescent="0.25">
      <c r="A1238" s="3" t="s">
        <v>3054</v>
      </c>
      <c r="B1238" s="3" t="s">
        <v>18</v>
      </c>
      <c r="C1238" s="3" t="s">
        <v>78</v>
      </c>
      <c r="D1238" s="3" t="s">
        <v>1113</v>
      </c>
      <c r="E1238" s="5" t="s">
        <v>1114</v>
      </c>
      <c r="F1238" s="3"/>
      <c r="G1238" s="5" t="s">
        <v>47</v>
      </c>
      <c r="H1238" s="3"/>
      <c r="I1238" s="12" t="s">
        <v>48</v>
      </c>
      <c r="J1238" s="3"/>
      <c r="K1238" s="3" t="s">
        <v>49</v>
      </c>
      <c r="L1238" s="11">
        <v>43466</v>
      </c>
      <c r="M1238" s="3">
        <v>60</v>
      </c>
      <c r="N1238" s="3"/>
      <c r="O1238" s="10">
        <v>253000</v>
      </c>
      <c r="P1238" s="8" t="s">
        <v>103</v>
      </c>
      <c r="Q1238" s="9" t="s">
        <v>103</v>
      </c>
    </row>
    <row r="1239" spans="1:17" ht="15" hidden="1" x14ac:dyDescent="0.25">
      <c r="A1239" s="3" t="s">
        <v>1992</v>
      </c>
      <c r="B1239" s="3" t="s">
        <v>6</v>
      </c>
      <c r="C1239" s="3" t="s">
        <v>78</v>
      </c>
      <c r="D1239" s="3" t="s">
        <v>1115</v>
      </c>
      <c r="E1239" s="5" t="s">
        <v>1116</v>
      </c>
      <c r="F1239" s="3"/>
      <c r="G1239" s="5" t="s">
        <v>47</v>
      </c>
      <c r="H1239" s="3"/>
      <c r="I1239" s="12" t="s">
        <v>48</v>
      </c>
      <c r="J1239" s="3"/>
      <c r="K1239" s="3" t="s">
        <v>49</v>
      </c>
      <c r="L1239" s="11" t="s">
        <v>50</v>
      </c>
      <c r="M1239" s="3">
        <v>12</v>
      </c>
      <c r="N1239" s="3"/>
      <c r="O1239" s="10">
        <v>19000</v>
      </c>
      <c r="P1239" s="8" t="s">
        <v>92</v>
      </c>
      <c r="Q1239" s="9" t="s">
        <v>92</v>
      </c>
    </row>
    <row r="1240" spans="1:17" ht="15" hidden="1" x14ac:dyDescent="0.25">
      <c r="A1240" s="3" t="s">
        <v>1993</v>
      </c>
      <c r="B1240" s="3" t="s">
        <v>17</v>
      </c>
      <c r="C1240" s="3" t="s">
        <v>44</v>
      </c>
      <c r="D1240" s="3" t="s">
        <v>82</v>
      </c>
      <c r="E1240" s="5" t="s">
        <v>83</v>
      </c>
      <c r="F1240" s="3"/>
      <c r="G1240" s="5" t="s">
        <v>47</v>
      </c>
      <c r="H1240" s="3"/>
      <c r="I1240" s="12" t="s">
        <v>48</v>
      </c>
      <c r="J1240" s="3"/>
      <c r="K1240" s="3" t="s">
        <v>49</v>
      </c>
      <c r="L1240" s="11" t="s">
        <v>50</v>
      </c>
      <c r="M1240" s="3">
        <v>36</v>
      </c>
      <c r="N1240" s="3"/>
      <c r="O1240" s="10">
        <v>43000</v>
      </c>
      <c r="P1240" s="8" t="s">
        <v>84</v>
      </c>
      <c r="Q1240" s="9" t="s">
        <v>84</v>
      </c>
    </row>
    <row r="1241" spans="1:17" ht="15" hidden="1" x14ac:dyDescent="0.25">
      <c r="A1241" s="3" t="s">
        <v>1994</v>
      </c>
      <c r="B1241" s="3" t="s">
        <v>17</v>
      </c>
      <c r="C1241" s="3" t="s">
        <v>44</v>
      </c>
      <c r="D1241" s="3" t="s">
        <v>82</v>
      </c>
      <c r="E1241" s="5" t="s">
        <v>83</v>
      </c>
      <c r="F1241" s="3"/>
      <c r="G1241" s="5" t="s">
        <v>47</v>
      </c>
      <c r="H1241" s="3"/>
      <c r="I1241" s="12" t="s">
        <v>48</v>
      </c>
      <c r="J1241" s="3"/>
      <c r="K1241" s="3" t="s">
        <v>49</v>
      </c>
      <c r="L1241" s="11" t="s">
        <v>50</v>
      </c>
      <c r="M1241" s="3">
        <v>48</v>
      </c>
      <c r="N1241" s="3"/>
      <c r="O1241" s="10">
        <v>28000</v>
      </c>
      <c r="P1241" s="8" t="s">
        <v>84</v>
      </c>
      <c r="Q1241" s="9" t="s">
        <v>84</v>
      </c>
    </row>
    <row r="1242" spans="1:17" ht="15" hidden="1" x14ac:dyDescent="0.25">
      <c r="A1242" s="3" t="s">
        <v>3055</v>
      </c>
      <c r="B1242" s="3" t="s">
        <v>24</v>
      </c>
      <c r="C1242" s="3" t="s">
        <v>78</v>
      </c>
      <c r="D1242" s="3" t="s">
        <v>1117</v>
      </c>
      <c r="E1242" s="5" t="s">
        <v>1118</v>
      </c>
      <c r="F1242" s="3"/>
      <c r="G1242" s="5" t="s">
        <v>47</v>
      </c>
      <c r="H1242" s="3"/>
      <c r="I1242" s="12" t="s">
        <v>48</v>
      </c>
      <c r="J1242" s="3"/>
      <c r="K1242" s="3" t="s">
        <v>49</v>
      </c>
      <c r="L1242" s="11">
        <v>42705</v>
      </c>
      <c r="M1242" s="3">
        <v>36</v>
      </c>
      <c r="N1242" s="3"/>
      <c r="O1242" s="10">
        <v>95000</v>
      </c>
      <c r="P1242" s="8" t="s">
        <v>75</v>
      </c>
      <c r="Q1242" s="9" t="s">
        <v>246</v>
      </c>
    </row>
    <row r="1243" spans="1:17" ht="15" hidden="1" x14ac:dyDescent="0.25">
      <c r="A1243" s="3" t="s">
        <v>1995</v>
      </c>
      <c r="B1243" s="3" t="s">
        <v>24</v>
      </c>
      <c r="C1243" s="3" t="s">
        <v>78</v>
      </c>
      <c r="D1243" s="3" t="s">
        <v>1117</v>
      </c>
      <c r="E1243" s="5" t="s">
        <v>1118</v>
      </c>
      <c r="F1243" s="3"/>
      <c r="G1243" s="5" t="s">
        <v>47</v>
      </c>
      <c r="H1243" s="3"/>
      <c r="I1243" s="12" t="s">
        <v>48</v>
      </c>
      <c r="J1243" s="3"/>
      <c r="K1243" s="3" t="s">
        <v>49</v>
      </c>
      <c r="L1243" s="11">
        <v>42705</v>
      </c>
      <c r="M1243" s="3">
        <v>36</v>
      </c>
      <c r="N1243" s="3"/>
      <c r="O1243" s="10">
        <v>205000</v>
      </c>
      <c r="P1243" s="8" t="s">
        <v>75</v>
      </c>
      <c r="Q1243" s="9" t="s">
        <v>75</v>
      </c>
    </row>
    <row r="1244" spans="1:17" ht="15" hidden="1" x14ac:dyDescent="0.25">
      <c r="A1244" s="3" t="s">
        <v>3056</v>
      </c>
      <c r="B1244" s="3" t="s">
        <v>7</v>
      </c>
      <c r="C1244" s="3" t="s">
        <v>78</v>
      </c>
      <c r="D1244" s="3" t="s">
        <v>1119</v>
      </c>
      <c r="E1244" s="5" t="s">
        <v>1120</v>
      </c>
      <c r="F1244" s="3"/>
      <c r="G1244" s="5" t="s">
        <v>47</v>
      </c>
      <c r="H1244" s="3"/>
      <c r="I1244" s="12" t="s">
        <v>48</v>
      </c>
      <c r="J1244" s="3"/>
      <c r="K1244" s="3" t="s">
        <v>49</v>
      </c>
      <c r="L1244" s="11" t="s">
        <v>50</v>
      </c>
      <c r="M1244" s="3">
        <v>36</v>
      </c>
      <c r="N1244" s="3"/>
      <c r="O1244" s="10">
        <v>209840</v>
      </c>
      <c r="P1244" s="8" t="s">
        <v>51</v>
      </c>
      <c r="Q1244" s="9" t="s">
        <v>51</v>
      </c>
    </row>
    <row r="1245" spans="1:17" ht="15" hidden="1" x14ac:dyDescent="0.25">
      <c r="A1245" s="3" t="s">
        <v>3057</v>
      </c>
      <c r="B1245" s="3" t="s">
        <v>7</v>
      </c>
      <c r="C1245" s="3" t="s">
        <v>78</v>
      </c>
      <c r="D1245" s="3" t="s">
        <v>1119</v>
      </c>
      <c r="E1245" s="5" t="s">
        <v>1120</v>
      </c>
      <c r="F1245" s="3"/>
      <c r="G1245" s="5" t="s">
        <v>47</v>
      </c>
      <c r="H1245" s="3"/>
      <c r="I1245" s="12" t="s">
        <v>48</v>
      </c>
      <c r="J1245" s="3"/>
      <c r="K1245" s="3" t="s">
        <v>49</v>
      </c>
      <c r="L1245" s="11" t="s">
        <v>50</v>
      </c>
      <c r="M1245" s="3">
        <v>36</v>
      </c>
      <c r="N1245" s="3"/>
      <c r="O1245" s="10">
        <v>732000</v>
      </c>
      <c r="P1245" s="8" t="s">
        <v>51</v>
      </c>
      <c r="Q1245" s="9" t="s">
        <v>51</v>
      </c>
    </row>
    <row r="1246" spans="1:17" ht="15" hidden="1" x14ac:dyDescent="0.25">
      <c r="A1246" s="3" t="s">
        <v>3058</v>
      </c>
      <c r="B1246" s="3" t="s">
        <v>7</v>
      </c>
      <c r="C1246" s="3" t="s">
        <v>78</v>
      </c>
      <c r="D1246" s="3" t="s">
        <v>1119</v>
      </c>
      <c r="E1246" s="5" t="s">
        <v>1120</v>
      </c>
      <c r="F1246" s="3"/>
      <c r="G1246" s="5" t="s">
        <v>47</v>
      </c>
      <c r="H1246" s="3"/>
      <c r="I1246" s="12" t="s">
        <v>48</v>
      </c>
      <c r="J1246" s="3"/>
      <c r="K1246" s="3" t="s">
        <v>49</v>
      </c>
      <c r="L1246" s="11" t="s">
        <v>50</v>
      </c>
      <c r="M1246" s="3">
        <v>36</v>
      </c>
      <c r="N1246" s="3"/>
      <c r="O1246" s="10">
        <v>7000</v>
      </c>
      <c r="P1246" s="8" t="s">
        <v>51</v>
      </c>
      <c r="Q1246" s="9" t="s">
        <v>51</v>
      </c>
    </row>
    <row r="1247" spans="1:17" ht="15" hidden="1" x14ac:dyDescent="0.25">
      <c r="A1247" s="3" t="s">
        <v>3059</v>
      </c>
      <c r="B1247" s="3" t="s">
        <v>7</v>
      </c>
      <c r="C1247" s="3" t="s">
        <v>78</v>
      </c>
      <c r="D1247" s="3" t="s">
        <v>1119</v>
      </c>
      <c r="E1247" s="5" t="s">
        <v>1120</v>
      </c>
      <c r="F1247" s="3"/>
      <c r="G1247" s="5" t="s">
        <v>47</v>
      </c>
      <c r="H1247" s="3"/>
      <c r="I1247" s="12" t="s">
        <v>48</v>
      </c>
      <c r="J1247" s="3"/>
      <c r="K1247" s="3" t="s">
        <v>49</v>
      </c>
      <c r="L1247" s="11" t="s">
        <v>50</v>
      </c>
      <c r="M1247" s="3">
        <v>36</v>
      </c>
      <c r="N1247" s="3"/>
      <c r="O1247" s="10">
        <v>77592</v>
      </c>
      <c r="P1247" s="8" t="s">
        <v>51</v>
      </c>
      <c r="Q1247" s="9" t="s">
        <v>51</v>
      </c>
    </row>
    <row r="1248" spans="1:17" ht="15" hidden="1" x14ac:dyDescent="0.25">
      <c r="A1248" s="3" t="s">
        <v>3060</v>
      </c>
      <c r="B1248" s="3" t="s">
        <v>7</v>
      </c>
      <c r="C1248" s="3" t="s">
        <v>78</v>
      </c>
      <c r="D1248" s="3" t="s">
        <v>1119</v>
      </c>
      <c r="E1248" s="5" t="s">
        <v>1120</v>
      </c>
      <c r="F1248" s="3"/>
      <c r="G1248" s="5" t="s">
        <v>47</v>
      </c>
      <c r="H1248" s="3"/>
      <c r="I1248" s="12" t="s">
        <v>48</v>
      </c>
      <c r="J1248" s="3"/>
      <c r="K1248" s="3" t="s">
        <v>49</v>
      </c>
      <c r="L1248" s="11" t="s">
        <v>50</v>
      </c>
      <c r="M1248" s="3">
        <v>36</v>
      </c>
      <c r="N1248" s="3"/>
      <c r="O1248" s="10">
        <v>950000</v>
      </c>
      <c r="P1248" s="8" t="s">
        <v>51</v>
      </c>
      <c r="Q1248" s="9" t="s">
        <v>51</v>
      </c>
    </row>
    <row r="1249" spans="1:17" ht="15" hidden="1" x14ac:dyDescent="0.25">
      <c r="A1249" s="3" t="s">
        <v>3061</v>
      </c>
      <c r="B1249" s="3" t="s">
        <v>5</v>
      </c>
      <c r="C1249" s="3" t="s">
        <v>78</v>
      </c>
      <c r="D1249" s="3" t="s">
        <v>1121</v>
      </c>
      <c r="E1249" s="5" t="s">
        <v>1122</v>
      </c>
      <c r="F1249" s="3"/>
      <c r="G1249" s="5" t="s">
        <v>47</v>
      </c>
      <c r="H1249" s="3"/>
      <c r="I1249" s="12" t="s">
        <v>48</v>
      </c>
      <c r="J1249" s="3"/>
      <c r="K1249" s="3" t="s">
        <v>49</v>
      </c>
      <c r="L1249" s="11">
        <v>42705</v>
      </c>
      <c r="M1249" s="3">
        <v>24</v>
      </c>
      <c r="N1249" s="3"/>
      <c r="O1249" s="10">
        <v>180000</v>
      </c>
      <c r="P1249" s="8" t="s">
        <v>103</v>
      </c>
      <c r="Q1249" s="9" t="s">
        <v>103</v>
      </c>
    </row>
    <row r="1250" spans="1:17" ht="15" hidden="1" x14ac:dyDescent="0.25">
      <c r="A1250" s="3" t="s">
        <v>3062</v>
      </c>
      <c r="B1250" s="3" t="s">
        <v>18</v>
      </c>
      <c r="C1250" s="3" t="s">
        <v>78</v>
      </c>
      <c r="D1250" s="3" t="s">
        <v>1121</v>
      </c>
      <c r="E1250" s="5" t="s">
        <v>1122</v>
      </c>
      <c r="F1250" s="3"/>
      <c r="G1250" s="5" t="s">
        <v>47</v>
      </c>
      <c r="H1250" s="3"/>
      <c r="I1250" s="12" t="s">
        <v>48</v>
      </c>
      <c r="J1250" s="3"/>
      <c r="K1250" s="3" t="s">
        <v>49</v>
      </c>
      <c r="L1250" s="11" t="s">
        <v>50</v>
      </c>
      <c r="M1250" s="3">
        <v>36</v>
      </c>
      <c r="N1250" s="3"/>
      <c r="O1250" s="10">
        <v>90000</v>
      </c>
      <c r="P1250" s="8" t="s">
        <v>103</v>
      </c>
      <c r="Q1250" s="9" t="s">
        <v>103</v>
      </c>
    </row>
    <row r="1251" spans="1:17" ht="15" hidden="1" x14ac:dyDescent="0.25">
      <c r="A1251" s="3" t="s">
        <v>3063</v>
      </c>
      <c r="B1251" s="3" t="s">
        <v>7</v>
      </c>
      <c r="C1251" s="3" t="s">
        <v>78</v>
      </c>
      <c r="D1251" s="3" t="s">
        <v>1119</v>
      </c>
      <c r="E1251" s="5" t="s">
        <v>1120</v>
      </c>
      <c r="F1251" s="3"/>
      <c r="G1251" s="5" t="s">
        <v>47</v>
      </c>
      <c r="H1251" s="3"/>
      <c r="I1251" s="12" t="s">
        <v>48</v>
      </c>
      <c r="J1251" s="3"/>
      <c r="K1251" s="3" t="s">
        <v>49</v>
      </c>
      <c r="L1251" s="11" t="s">
        <v>50</v>
      </c>
      <c r="M1251" s="3">
        <v>36</v>
      </c>
      <c r="N1251" s="3"/>
      <c r="O1251" s="10">
        <v>12000</v>
      </c>
      <c r="P1251" s="8" t="s">
        <v>51</v>
      </c>
      <c r="Q1251" s="9" t="s">
        <v>51</v>
      </c>
    </row>
    <row r="1252" spans="1:17" ht="15" hidden="1" x14ac:dyDescent="0.25">
      <c r="A1252" s="3" t="s">
        <v>1996</v>
      </c>
      <c r="B1252" s="3" t="s">
        <v>18</v>
      </c>
      <c r="C1252" s="3" t="s">
        <v>78</v>
      </c>
      <c r="D1252" s="3" t="s">
        <v>82</v>
      </c>
      <c r="E1252" s="5" t="s">
        <v>83</v>
      </c>
      <c r="F1252" s="3"/>
      <c r="G1252" s="5" t="s">
        <v>47</v>
      </c>
      <c r="H1252" s="3"/>
      <c r="I1252" s="12" t="s">
        <v>48</v>
      </c>
      <c r="J1252" s="3"/>
      <c r="K1252" s="3" t="s">
        <v>49</v>
      </c>
      <c r="L1252" s="11">
        <v>43435</v>
      </c>
      <c r="M1252" s="3">
        <v>36</v>
      </c>
      <c r="N1252" s="3"/>
      <c r="O1252" s="10">
        <v>57000</v>
      </c>
      <c r="P1252" s="8" t="s">
        <v>75</v>
      </c>
      <c r="Q1252" s="7" t="s">
        <v>75</v>
      </c>
    </row>
    <row r="1253" spans="1:17" ht="15" hidden="1" x14ac:dyDescent="0.25">
      <c r="A1253" s="3" t="s">
        <v>3064</v>
      </c>
      <c r="B1253" s="3" t="s">
        <v>18</v>
      </c>
      <c r="C1253" s="3" t="s">
        <v>44</v>
      </c>
      <c r="D1253" s="3" t="s">
        <v>313</v>
      </c>
      <c r="E1253" s="5" t="s">
        <v>314</v>
      </c>
      <c r="F1253" s="3"/>
      <c r="G1253" s="5" t="s">
        <v>47</v>
      </c>
      <c r="H1253" s="3"/>
      <c r="I1253" s="12" t="s">
        <v>48</v>
      </c>
      <c r="J1253" s="3"/>
      <c r="K1253" s="3" t="s">
        <v>49</v>
      </c>
      <c r="L1253" s="11">
        <v>43497</v>
      </c>
      <c r="M1253" s="3">
        <v>60</v>
      </c>
      <c r="N1253" s="3"/>
      <c r="O1253" s="10">
        <v>239916.34</v>
      </c>
      <c r="P1253" s="8" t="s">
        <v>81</v>
      </c>
      <c r="Q1253" s="9" t="s">
        <v>81</v>
      </c>
    </row>
    <row r="1254" spans="1:17" ht="15" hidden="1" x14ac:dyDescent="0.25">
      <c r="A1254" s="3" t="s">
        <v>3065</v>
      </c>
      <c r="B1254" s="3" t="s">
        <v>7</v>
      </c>
      <c r="C1254" s="3" t="s">
        <v>78</v>
      </c>
      <c r="D1254" s="3" t="s">
        <v>1119</v>
      </c>
      <c r="E1254" s="5" t="s">
        <v>1120</v>
      </c>
      <c r="F1254" s="3"/>
      <c r="G1254" s="5" t="s">
        <v>47</v>
      </c>
      <c r="H1254" s="3"/>
      <c r="I1254" s="12" t="s">
        <v>48</v>
      </c>
      <c r="J1254" s="3"/>
      <c r="K1254" s="3" t="s">
        <v>49</v>
      </c>
      <c r="L1254" s="11" t="s">
        <v>50</v>
      </c>
      <c r="M1254" s="3">
        <v>36</v>
      </c>
      <c r="N1254" s="3"/>
      <c r="O1254" s="10">
        <v>65715</v>
      </c>
      <c r="P1254" s="8" t="s">
        <v>51</v>
      </c>
      <c r="Q1254" s="9" t="s">
        <v>51</v>
      </c>
    </row>
    <row r="1255" spans="1:17" ht="15" hidden="1" x14ac:dyDescent="0.25">
      <c r="A1255" s="3" t="s">
        <v>3066</v>
      </c>
      <c r="B1255" s="3" t="s">
        <v>7</v>
      </c>
      <c r="C1255" s="3" t="s">
        <v>78</v>
      </c>
      <c r="D1255" s="3" t="s">
        <v>1119</v>
      </c>
      <c r="E1255" s="5" t="s">
        <v>1120</v>
      </c>
      <c r="F1255" s="3"/>
      <c r="G1255" s="5" t="s">
        <v>47</v>
      </c>
      <c r="H1255" s="3"/>
      <c r="I1255" s="12" t="s">
        <v>48</v>
      </c>
      <c r="J1255" s="3"/>
      <c r="K1255" s="3" t="s">
        <v>49</v>
      </c>
      <c r="L1255" s="11" t="s">
        <v>50</v>
      </c>
      <c r="M1255" s="3">
        <v>36</v>
      </c>
      <c r="N1255" s="3"/>
      <c r="O1255" s="10">
        <v>11000</v>
      </c>
      <c r="P1255" s="8" t="s">
        <v>51</v>
      </c>
      <c r="Q1255" s="9" t="s">
        <v>51</v>
      </c>
    </row>
    <row r="1256" spans="1:17" ht="15" hidden="1" x14ac:dyDescent="0.25">
      <c r="A1256" s="3" t="s">
        <v>3067</v>
      </c>
      <c r="B1256" s="3" t="s">
        <v>7</v>
      </c>
      <c r="C1256" s="3" t="s">
        <v>78</v>
      </c>
      <c r="D1256" s="3" t="s">
        <v>1119</v>
      </c>
      <c r="E1256" s="5" t="s">
        <v>1120</v>
      </c>
      <c r="F1256" s="3"/>
      <c r="G1256" s="5" t="s">
        <v>47</v>
      </c>
      <c r="H1256" s="3"/>
      <c r="I1256" s="12" t="s">
        <v>48</v>
      </c>
      <c r="J1256" s="3"/>
      <c r="K1256" s="3" t="s">
        <v>49</v>
      </c>
      <c r="L1256" s="11" t="s">
        <v>50</v>
      </c>
      <c r="M1256" s="3">
        <v>36</v>
      </c>
      <c r="N1256" s="3"/>
      <c r="O1256" s="10">
        <v>92000</v>
      </c>
      <c r="P1256" s="8" t="s">
        <v>51</v>
      </c>
      <c r="Q1256" s="9" t="s">
        <v>51</v>
      </c>
    </row>
    <row r="1257" spans="1:17" ht="15" hidden="1" x14ac:dyDescent="0.25">
      <c r="A1257" s="3" t="s">
        <v>3068</v>
      </c>
      <c r="B1257" s="3" t="s">
        <v>7</v>
      </c>
      <c r="C1257" s="3" t="s">
        <v>78</v>
      </c>
      <c r="D1257" s="3" t="s">
        <v>1119</v>
      </c>
      <c r="E1257" s="5" t="s">
        <v>1120</v>
      </c>
      <c r="F1257" s="3"/>
      <c r="G1257" s="5" t="s">
        <v>47</v>
      </c>
      <c r="H1257" s="3"/>
      <c r="I1257" s="12" t="s">
        <v>48</v>
      </c>
      <c r="J1257" s="3"/>
      <c r="K1257" s="3" t="s">
        <v>49</v>
      </c>
      <c r="L1257" s="11" t="s">
        <v>50</v>
      </c>
      <c r="M1257" s="3">
        <v>36</v>
      </c>
      <c r="N1257" s="3"/>
      <c r="O1257" s="10">
        <v>134200</v>
      </c>
      <c r="P1257" s="8" t="s">
        <v>51</v>
      </c>
      <c r="Q1257" s="9" t="s">
        <v>51</v>
      </c>
    </row>
    <row r="1258" spans="1:17" ht="15" hidden="1" x14ac:dyDescent="0.25">
      <c r="A1258" s="3" t="s">
        <v>3069</v>
      </c>
      <c r="B1258" s="3" t="s">
        <v>7</v>
      </c>
      <c r="C1258" s="3" t="s">
        <v>78</v>
      </c>
      <c r="D1258" s="3" t="s">
        <v>1119</v>
      </c>
      <c r="E1258" s="5" t="s">
        <v>1120</v>
      </c>
      <c r="F1258" s="3"/>
      <c r="G1258" s="5" t="s">
        <v>47</v>
      </c>
      <c r="H1258" s="3"/>
      <c r="I1258" s="12" t="s">
        <v>48</v>
      </c>
      <c r="J1258" s="3"/>
      <c r="K1258" s="3" t="s">
        <v>49</v>
      </c>
      <c r="L1258" s="11" t="s">
        <v>50</v>
      </c>
      <c r="M1258" s="3">
        <v>36</v>
      </c>
      <c r="N1258" s="3"/>
      <c r="O1258" s="10">
        <v>48800</v>
      </c>
      <c r="P1258" s="8" t="s">
        <v>51</v>
      </c>
      <c r="Q1258" s="9" t="s">
        <v>51</v>
      </c>
    </row>
    <row r="1259" spans="1:17" hidden="1" x14ac:dyDescent="0.3">
      <c r="A1259" s="3" t="s">
        <v>3070</v>
      </c>
      <c r="B1259" s="3" t="s">
        <v>6</v>
      </c>
      <c r="C1259" s="3" t="s">
        <v>78</v>
      </c>
      <c r="D1259" s="3" t="s">
        <v>1123</v>
      </c>
      <c r="E1259" s="5" t="s">
        <v>1124</v>
      </c>
      <c r="F1259" s="3"/>
      <c r="G1259" s="5" t="s">
        <v>47</v>
      </c>
      <c r="H1259" s="3"/>
      <c r="I1259" s="12" t="s">
        <v>48</v>
      </c>
      <c r="J1259" s="3"/>
      <c r="K1259" s="3" t="s">
        <v>49</v>
      </c>
      <c r="L1259" s="11">
        <v>42522</v>
      </c>
      <c r="M1259" s="3">
        <v>12</v>
      </c>
      <c r="N1259" s="3"/>
      <c r="O1259" s="10">
        <v>77500</v>
      </c>
      <c r="P1259" s="8" t="s">
        <v>59</v>
      </c>
      <c r="Q1259" s="9" t="s">
        <v>59</v>
      </c>
    </row>
    <row r="1260" spans="1:17" ht="15" hidden="1" x14ac:dyDescent="0.25">
      <c r="A1260" s="3" t="s">
        <v>3071</v>
      </c>
      <c r="B1260" s="3" t="s">
        <v>7</v>
      </c>
      <c r="C1260" s="3" t="s">
        <v>78</v>
      </c>
      <c r="D1260" s="3" t="s">
        <v>1119</v>
      </c>
      <c r="E1260" s="5" t="s">
        <v>1120</v>
      </c>
      <c r="F1260" s="3"/>
      <c r="G1260" s="5" t="s">
        <v>47</v>
      </c>
      <c r="H1260" s="3"/>
      <c r="I1260" s="12" t="s">
        <v>48</v>
      </c>
      <c r="J1260" s="3"/>
      <c r="K1260" s="3" t="s">
        <v>49</v>
      </c>
      <c r="L1260" s="11" t="s">
        <v>50</v>
      </c>
      <c r="M1260" s="3">
        <v>36</v>
      </c>
      <c r="N1260" s="3"/>
      <c r="O1260" s="10">
        <v>19243</v>
      </c>
      <c r="P1260" s="8" t="s">
        <v>51</v>
      </c>
      <c r="Q1260" s="9" t="s">
        <v>51</v>
      </c>
    </row>
    <row r="1261" spans="1:17" ht="15" hidden="1" x14ac:dyDescent="0.25">
      <c r="A1261" s="3" t="s">
        <v>3072</v>
      </c>
      <c r="B1261" s="3" t="s">
        <v>2</v>
      </c>
      <c r="C1261" s="3" t="s">
        <v>78</v>
      </c>
      <c r="D1261" s="3" t="s">
        <v>1064</v>
      </c>
      <c r="E1261" s="5" t="s">
        <v>1065</v>
      </c>
      <c r="F1261" s="3"/>
      <c r="G1261" s="5" t="s">
        <v>47</v>
      </c>
      <c r="H1261" s="3"/>
      <c r="I1261" s="12" t="s">
        <v>48</v>
      </c>
      <c r="J1261" s="3"/>
      <c r="K1261" s="3" t="s">
        <v>49</v>
      </c>
      <c r="L1261" s="11">
        <v>42614</v>
      </c>
      <c r="M1261" s="3">
        <v>36</v>
      </c>
      <c r="N1261" s="3"/>
      <c r="O1261" s="10">
        <v>81500</v>
      </c>
      <c r="P1261" s="8" t="s">
        <v>81</v>
      </c>
      <c r="Q1261" s="9" t="s">
        <v>81</v>
      </c>
    </row>
    <row r="1262" spans="1:17" ht="15" hidden="1" x14ac:dyDescent="0.25">
      <c r="A1262" s="3" t="s">
        <v>3073</v>
      </c>
      <c r="B1262" s="3" t="s">
        <v>7</v>
      </c>
      <c r="C1262" s="3" t="s">
        <v>78</v>
      </c>
      <c r="D1262" s="3" t="s">
        <v>1125</v>
      </c>
      <c r="E1262" s="5" t="s">
        <v>47</v>
      </c>
      <c r="F1262" s="3"/>
      <c r="G1262" s="5" t="s">
        <v>47</v>
      </c>
      <c r="H1262" s="3"/>
      <c r="I1262" s="12" t="s">
        <v>48</v>
      </c>
      <c r="J1262" s="3"/>
      <c r="K1262" s="3" t="s">
        <v>49</v>
      </c>
      <c r="L1262" s="11" t="s">
        <v>50</v>
      </c>
      <c r="M1262" s="3">
        <v>12</v>
      </c>
      <c r="N1262" s="3"/>
      <c r="O1262" s="10">
        <v>59945</v>
      </c>
      <c r="P1262" s="8" t="s">
        <v>51</v>
      </c>
      <c r="Q1262" s="9" t="s">
        <v>51</v>
      </c>
    </row>
    <row r="1263" spans="1:17" ht="15" hidden="1" x14ac:dyDescent="0.25">
      <c r="A1263" s="3" t="s">
        <v>3074</v>
      </c>
      <c r="B1263" s="3" t="s">
        <v>5</v>
      </c>
      <c r="C1263" s="3" t="s">
        <v>78</v>
      </c>
      <c r="D1263" s="3" t="s">
        <v>1126</v>
      </c>
      <c r="E1263" s="5" t="s">
        <v>1127</v>
      </c>
      <c r="F1263" s="3"/>
      <c r="G1263" s="5" t="s">
        <v>47</v>
      </c>
      <c r="H1263" s="3"/>
      <c r="I1263" s="12" t="s">
        <v>48</v>
      </c>
      <c r="J1263" s="3"/>
      <c r="K1263" s="3" t="s">
        <v>49</v>
      </c>
      <c r="L1263" s="11">
        <v>42644</v>
      </c>
      <c r="M1263" s="3">
        <v>24</v>
      </c>
      <c r="N1263" s="3"/>
      <c r="O1263" s="10">
        <v>150000</v>
      </c>
      <c r="P1263" s="8" t="s">
        <v>108</v>
      </c>
      <c r="Q1263" s="9" t="s">
        <v>108</v>
      </c>
    </row>
    <row r="1264" spans="1:17" ht="15" hidden="1" x14ac:dyDescent="0.25">
      <c r="A1264" s="3" t="s">
        <v>3075</v>
      </c>
      <c r="B1264" s="3" t="s">
        <v>7</v>
      </c>
      <c r="C1264" s="3" t="s">
        <v>78</v>
      </c>
      <c r="D1264" s="3" t="s">
        <v>1119</v>
      </c>
      <c r="E1264" s="5" t="s">
        <v>1120</v>
      </c>
      <c r="F1264" s="3"/>
      <c r="G1264" s="5" t="s">
        <v>47</v>
      </c>
      <c r="H1264" s="3"/>
      <c r="I1264" s="12" t="s">
        <v>48</v>
      </c>
      <c r="J1264" s="3"/>
      <c r="K1264" s="3" t="s">
        <v>49</v>
      </c>
      <c r="L1264" s="11" t="s">
        <v>50</v>
      </c>
      <c r="M1264" s="3">
        <v>36</v>
      </c>
      <c r="N1264" s="3"/>
      <c r="O1264" s="10">
        <v>950000</v>
      </c>
      <c r="P1264" s="8" t="s">
        <v>51</v>
      </c>
      <c r="Q1264" s="9" t="s">
        <v>51</v>
      </c>
    </row>
    <row r="1265" spans="1:17" ht="15" hidden="1" x14ac:dyDescent="0.25">
      <c r="A1265" s="3" t="s">
        <v>1997</v>
      </c>
      <c r="B1265" s="3" t="s">
        <v>2</v>
      </c>
      <c r="C1265" s="3" t="s">
        <v>78</v>
      </c>
      <c r="D1265" s="3" t="s">
        <v>1117</v>
      </c>
      <c r="E1265" s="5" t="s">
        <v>1118</v>
      </c>
      <c r="F1265" s="3"/>
      <c r="G1265" s="5" t="s">
        <v>47</v>
      </c>
      <c r="H1265" s="3"/>
      <c r="I1265" s="12" t="s">
        <v>48</v>
      </c>
      <c r="J1265" s="3"/>
      <c r="K1265" s="3" t="s">
        <v>49</v>
      </c>
      <c r="L1265" s="11">
        <v>42705</v>
      </c>
      <c r="M1265" s="3">
        <v>24</v>
      </c>
      <c r="N1265" s="3"/>
      <c r="O1265" s="10">
        <v>6000</v>
      </c>
      <c r="P1265" s="8" t="s">
        <v>92</v>
      </c>
      <c r="Q1265" s="9" t="s">
        <v>92</v>
      </c>
    </row>
    <row r="1266" spans="1:17" ht="15" hidden="1" x14ac:dyDescent="0.25">
      <c r="A1266" s="3" t="s">
        <v>1998</v>
      </c>
      <c r="B1266" s="3" t="s">
        <v>4</v>
      </c>
      <c r="C1266" s="3" t="s">
        <v>44</v>
      </c>
      <c r="D1266" s="3" t="s">
        <v>82</v>
      </c>
      <c r="E1266" s="5" t="s">
        <v>83</v>
      </c>
      <c r="F1266" s="3"/>
      <c r="G1266" s="5" t="s">
        <v>47</v>
      </c>
      <c r="H1266" s="3"/>
      <c r="I1266" s="12" t="s">
        <v>48</v>
      </c>
      <c r="J1266" s="3"/>
      <c r="K1266" s="3" t="s">
        <v>49</v>
      </c>
      <c r="L1266" s="11" t="s">
        <v>50</v>
      </c>
      <c r="M1266" s="3">
        <v>36</v>
      </c>
      <c r="N1266" s="3"/>
      <c r="O1266" s="10">
        <v>13000</v>
      </c>
      <c r="P1266" s="8" t="s">
        <v>84</v>
      </c>
      <c r="Q1266" s="9" t="s">
        <v>84</v>
      </c>
    </row>
    <row r="1267" spans="1:17" ht="15" hidden="1" x14ac:dyDescent="0.25">
      <c r="A1267" s="3" t="s">
        <v>1999</v>
      </c>
      <c r="B1267" s="3" t="s">
        <v>6</v>
      </c>
      <c r="C1267" s="3" t="s">
        <v>78</v>
      </c>
      <c r="D1267" s="3" t="s">
        <v>1128</v>
      </c>
      <c r="E1267" s="5" t="s">
        <v>1129</v>
      </c>
      <c r="F1267" s="3"/>
      <c r="G1267" s="5" t="s">
        <v>47</v>
      </c>
      <c r="H1267" s="3"/>
      <c r="I1267" s="12" t="s">
        <v>48</v>
      </c>
      <c r="J1267" s="3"/>
      <c r="K1267" s="3" t="s">
        <v>49</v>
      </c>
      <c r="L1267" s="11" t="s">
        <v>50</v>
      </c>
      <c r="M1267" s="3">
        <v>48</v>
      </c>
      <c r="N1267" s="3"/>
      <c r="O1267" s="10">
        <v>25000</v>
      </c>
      <c r="P1267" s="8" t="s">
        <v>92</v>
      </c>
      <c r="Q1267" s="9" t="s">
        <v>92</v>
      </c>
    </row>
    <row r="1268" spans="1:17" ht="15" hidden="1" x14ac:dyDescent="0.25">
      <c r="A1268" s="3" t="s">
        <v>3076</v>
      </c>
      <c r="B1268" s="3" t="s">
        <v>10</v>
      </c>
      <c r="C1268" s="3" t="s">
        <v>78</v>
      </c>
      <c r="D1268" s="3" t="s">
        <v>1125</v>
      </c>
      <c r="E1268" s="5" t="s">
        <v>47</v>
      </c>
      <c r="F1268" s="3"/>
      <c r="G1268" s="5" t="s">
        <v>47</v>
      </c>
      <c r="H1268" s="3"/>
      <c r="I1268" s="12" t="s">
        <v>48</v>
      </c>
      <c r="J1268" s="3"/>
      <c r="K1268" s="3" t="s">
        <v>49</v>
      </c>
      <c r="L1268" s="11" t="s">
        <v>50</v>
      </c>
      <c r="M1268" s="3">
        <v>60</v>
      </c>
      <c r="N1268" s="3"/>
      <c r="O1268" s="10">
        <v>152417</v>
      </c>
      <c r="P1268" s="8" t="s">
        <v>51</v>
      </c>
      <c r="Q1268" s="9" t="s">
        <v>51</v>
      </c>
    </row>
    <row r="1269" spans="1:17" ht="15" hidden="1" x14ac:dyDescent="0.25">
      <c r="A1269" s="3" t="s">
        <v>3077</v>
      </c>
      <c r="B1269" s="3" t="s">
        <v>2</v>
      </c>
      <c r="C1269" s="3" t="s">
        <v>78</v>
      </c>
      <c r="D1269" s="3" t="s">
        <v>1119</v>
      </c>
      <c r="E1269" s="5" t="s">
        <v>1120</v>
      </c>
      <c r="F1269" s="3"/>
      <c r="G1269" s="5" t="s">
        <v>47</v>
      </c>
      <c r="H1269" s="3"/>
      <c r="I1269" s="12" t="s">
        <v>57</v>
      </c>
      <c r="J1269" s="3"/>
      <c r="K1269" s="3" t="s">
        <v>58</v>
      </c>
      <c r="L1269" s="11">
        <v>42887</v>
      </c>
      <c r="M1269" s="3">
        <v>60</v>
      </c>
      <c r="N1269" s="3"/>
      <c r="O1269" s="10">
        <v>549000</v>
      </c>
      <c r="P1269" s="8" t="s">
        <v>103</v>
      </c>
      <c r="Q1269" s="9" t="s">
        <v>103</v>
      </c>
    </row>
    <row r="1270" spans="1:17" ht="15" hidden="1" x14ac:dyDescent="0.25">
      <c r="A1270" s="3" t="s">
        <v>3078</v>
      </c>
      <c r="B1270" s="3" t="s">
        <v>7</v>
      </c>
      <c r="C1270" s="3" t="s">
        <v>78</v>
      </c>
      <c r="D1270" s="3" t="s">
        <v>1119</v>
      </c>
      <c r="E1270" s="5" t="s">
        <v>1120</v>
      </c>
      <c r="F1270" s="3"/>
      <c r="G1270" s="5" t="s">
        <v>47</v>
      </c>
      <c r="H1270" s="3"/>
      <c r="I1270" s="12" t="s">
        <v>48</v>
      </c>
      <c r="J1270" s="3"/>
      <c r="K1270" s="3" t="s">
        <v>49</v>
      </c>
      <c r="L1270" s="11" t="s">
        <v>50</v>
      </c>
      <c r="M1270" s="3">
        <v>36</v>
      </c>
      <c r="N1270" s="3"/>
      <c r="O1270" s="10">
        <v>20056</v>
      </c>
      <c r="P1270" s="8" t="s">
        <v>51</v>
      </c>
      <c r="Q1270" s="9" t="s">
        <v>51</v>
      </c>
    </row>
    <row r="1271" spans="1:17" ht="15" hidden="1" x14ac:dyDescent="0.25">
      <c r="A1271" s="3" t="s">
        <v>3079</v>
      </c>
      <c r="B1271" s="3" t="s">
        <v>7</v>
      </c>
      <c r="C1271" s="3" t="s">
        <v>78</v>
      </c>
      <c r="D1271" s="3" t="s">
        <v>1119</v>
      </c>
      <c r="E1271" s="5" t="s">
        <v>1120</v>
      </c>
      <c r="F1271" s="3"/>
      <c r="G1271" s="5" t="s">
        <v>47</v>
      </c>
      <c r="H1271" s="3"/>
      <c r="I1271" s="12" t="s">
        <v>48</v>
      </c>
      <c r="J1271" s="3"/>
      <c r="K1271" s="3" t="s">
        <v>49</v>
      </c>
      <c r="L1271" s="11" t="s">
        <v>50</v>
      </c>
      <c r="M1271" s="3">
        <v>36</v>
      </c>
      <c r="N1271" s="3"/>
      <c r="O1271" s="10">
        <v>102580</v>
      </c>
      <c r="P1271" s="8" t="s">
        <v>51</v>
      </c>
      <c r="Q1271" s="9" t="s">
        <v>51</v>
      </c>
    </row>
    <row r="1272" spans="1:17" ht="15" hidden="1" x14ac:dyDescent="0.25">
      <c r="A1272" s="3" t="s">
        <v>3080</v>
      </c>
      <c r="B1272" s="3" t="s">
        <v>7</v>
      </c>
      <c r="C1272" s="3" t="s">
        <v>78</v>
      </c>
      <c r="D1272" s="3" t="s">
        <v>1119</v>
      </c>
      <c r="E1272" s="5" t="s">
        <v>1120</v>
      </c>
      <c r="F1272" s="3"/>
      <c r="G1272" s="5" t="s">
        <v>47</v>
      </c>
      <c r="H1272" s="3"/>
      <c r="I1272" s="12" t="s">
        <v>48</v>
      </c>
      <c r="J1272" s="3"/>
      <c r="K1272" s="3" t="s">
        <v>49</v>
      </c>
      <c r="L1272" s="11" t="s">
        <v>50</v>
      </c>
      <c r="M1272" s="3">
        <v>36</v>
      </c>
      <c r="N1272" s="3"/>
      <c r="O1272" s="10">
        <v>22000</v>
      </c>
      <c r="P1272" s="8" t="s">
        <v>51</v>
      </c>
      <c r="Q1272" s="9" t="s">
        <v>51</v>
      </c>
    </row>
    <row r="1273" spans="1:17" ht="15" hidden="1" x14ac:dyDescent="0.25">
      <c r="A1273" s="3" t="s">
        <v>3081</v>
      </c>
      <c r="B1273" s="3" t="s">
        <v>7</v>
      </c>
      <c r="C1273" s="3" t="s">
        <v>78</v>
      </c>
      <c r="D1273" s="3" t="s">
        <v>1119</v>
      </c>
      <c r="E1273" s="5" t="s">
        <v>1120</v>
      </c>
      <c r="F1273" s="3"/>
      <c r="G1273" s="5" t="s">
        <v>47</v>
      </c>
      <c r="H1273" s="3"/>
      <c r="I1273" s="12" t="s">
        <v>48</v>
      </c>
      <c r="J1273" s="3"/>
      <c r="K1273" s="3" t="s">
        <v>49</v>
      </c>
      <c r="L1273" s="11" t="s">
        <v>50</v>
      </c>
      <c r="M1273" s="3">
        <v>36</v>
      </c>
      <c r="N1273" s="3"/>
      <c r="O1273" s="10">
        <v>45100</v>
      </c>
      <c r="P1273" s="8" t="s">
        <v>51</v>
      </c>
      <c r="Q1273" s="9" t="s">
        <v>51</v>
      </c>
    </row>
    <row r="1274" spans="1:17" ht="15" hidden="1" x14ac:dyDescent="0.25">
      <c r="A1274" s="3" t="s">
        <v>3082</v>
      </c>
      <c r="B1274" s="3" t="s">
        <v>7</v>
      </c>
      <c r="C1274" s="3" t="s">
        <v>1130</v>
      </c>
      <c r="D1274" s="3" t="s">
        <v>1131</v>
      </c>
      <c r="E1274" s="5" t="s">
        <v>1132</v>
      </c>
      <c r="F1274" s="3" t="s">
        <v>1133</v>
      </c>
      <c r="G1274" s="5" t="s">
        <v>1134</v>
      </c>
      <c r="H1274" s="3"/>
      <c r="I1274" s="12" t="s">
        <v>57</v>
      </c>
      <c r="J1274" s="3"/>
      <c r="K1274" s="3" t="s">
        <v>58</v>
      </c>
      <c r="L1274" s="11" t="s">
        <v>50</v>
      </c>
      <c r="M1274" s="3">
        <v>36</v>
      </c>
      <c r="N1274" s="3"/>
      <c r="O1274" s="10">
        <v>190000</v>
      </c>
      <c r="P1274" s="8" t="s">
        <v>103</v>
      </c>
      <c r="Q1274" s="9" t="s">
        <v>103</v>
      </c>
    </row>
    <row r="1275" spans="1:17" ht="15" hidden="1" x14ac:dyDescent="0.25">
      <c r="A1275" s="3" t="s">
        <v>3083</v>
      </c>
      <c r="B1275" s="3" t="s">
        <v>5</v>
      </c>
      <c r="C1275" s="3" t="s">
        <v>1130</v>
      </c>
      <c r="D1275" s="3" t="s">
        <v>1131</v>
      </c>
      <c r="E1275" s="5" t="s">
        <v>1132</v>
      </c>
      <c r="F1275" s="3" t="s">
        <v>1135</v>
      </c>
      <c r="G1275" s="5" t="s">
        <v>1136</v>
      </c>
      <c r="H1275" s="3"/>
      <c r="I1275" s="12" t="s">
        <v>48</v>
      </c>
      <c r="J1275" s="3"/>
      <c r="K1275" s="3" t="s">
        <v>49</v>
      </c>
      <c r="L1275" s="11" t="s">
        <v>50</v>
      </c>
      <c r="M1275" s="3">
        <v>12</v>
      </c>
      <c r="N1275" s="3"/>
      <c r="O1275" s="10">
        <v>190000</v>
      </c>
      <c r="P1275" s="8" t="s">
        <v>103</v>
      </c>
      <c r="Q1275" s="9" t="s">
        <v>103</v>
      </c>
    </row>
    <row r="1276" spans="1:17" ht="15" hidden="1" x14ac:dyDescent="0.25">
      <c r="A1276" s="3" t="s">
        <v>3084</v>
      </c>
      <c r="B1276" s="3" t="s">
        <v>7</v>
      </c>
      <c r="C1276" s="3" t="s">
        <v>78</v>
      </c>
      <c r="D1276" s="3" t="s">
        <v>1119</v>
      </c>
      <c r="E1276" s="5" t="s">
        <v>1120</v>
      </c>
      <c r="F1276" s="3"/>
      <c r="G1276" s="5" t="s">
        <v>47</v>
      </c>
      <c r="H1276" s="3"/>
      <c r="I1276" s="12" t="s">
        <v>48</v>
      </c>
      <c r="J1276" s="3"/>
      <c r="K1276" s="3" t="s">
        <v>49</v>
      </c>
      <c r="L1276" s="11" t="s">
        <v>50</v>
      </c>
      <c r="M1276" s="3">
        <v>36</v>
      </c>
      <c r="N1276" s="3"/>
      <c r="O1276" s="10">
        <v>10000</v>
      </c>
      <c r="P1276" s="8" t="s">
        <v>51</v>
      </c>
      <c r="Q1276" s="9" t="s">
        <v>51</v>
      </c>
    </row>
    <row r="1277" spans="1:17" ht="15" hidden="1" x14ac:dyDescent="0.25">
      <c r="A1277" s="3" t="s">
        <v>3085</v>
      </c>
      <c r="B1277" s="3" t="s">
        <v>7</v>
      </c>
      <c r="C1277" s="3" t="s">
        <v>78</v>
      </c>
      <c r="D1277" s="3" t="s">
        <v>1119</v>
      </c>
      <c r="E1277" s="5" t="s">
        <v>1120</v>
      </c>
      <c r="F1277" s="3"/>
      <c r="G1277" s="5" t="s">
        <v>47</v>
      </c>
      <c r="H1277" s="3"/>
      <c r="I1277" s="12" t="s">
        <v>48</v>
      </c>
      <c r="J1277" s="3"/>
      <c r="K1277" s="3" t="s">
        <v>49</v>
      </c>
      <c r="L1277" s="11" t="s">
        <v>50</v>
      </c>
      <c r="M1277" s="3">
        <v>36</v>
      </c>
      <c r="N1277" s="3"/>
      <c r="O1277" s="10">
        <v>20000</v>
      </c>
      <c r="P1277" s="8" t="s">
        <v>51</v>
      </c>
      <c r="Q1277" s="7" t="s">
        <v>51</v>
      </c>
    </row>
    <row r="1278" spans="1:17" ht="15" hidden="1" x14ac:dyDescent="0.25">
      <c r="A1278" s="3" t="s">
        <v>3086</v>
      </c>
      <c r="B1278" s="3" t="s">
        <v>7</v>
      </c>
      <c r="C1278" s="3" t="s">
        <v>78</v>
      </c>
      <c r="D1278" s="3" t="s">
        <v>1119</v>
      </c>
      <c r="E1278" s="5" t="s">
        <v>1120</v>
      </c>
      <c r="F1278" s="3"/>
      <c r="G1278" s="5" t="s">
        <v>47</v>
      </c>
      <c r="H1278" s="3"/>
      <c r="I1278" s="12" t="s">
        <v>48</v>
      </c>
      <c r="J1278" s="3"/>
      <c r="K1278" s="3" t="s">
        <v>49</v>
      </c>
      <c r="L1278" s="11" t="s">
        <v>50</v>
      </c>
      <c r="M1278" s="3">
        <v>36</v>
      </c>
      <c r="N1278" s="3"/>
      <c r="O1278" s="10">
        <v>16000</v>
      </c>
      <c r="P1278" s="8" t="s">
        <v>51</v>
      </c>
      <c r="Q1278" s="9" t="s">
        <v>51</v>
      </c>
    </row>
    <row r="1279" spans="1:17" ht="15" hidden="1" x14ac:dyDescent="0.25">
      <c r="A1279" s="3" t="s">
        <v>3087</v>
      </c>
      <c r="B1279" s="3" t="s">
        <v>9</v>
      </c>
      <c r="C1279" s="3" t="s">
        <v>78</v>
      </c>
      <c r="D1279" s="3" t="s">
        <v>1125</v>
      </c>
      <c r="E1279" s="5" t="s">
        <v>47</v>
      </c>
      <c r="F1279" s="3"/>
      <c r="G1279" s="5" t="s">
        <v>47</v>
      </c>
      <c r="H1279" s="3"/>
      <c r="I1279" s="12" t="s">
        <v>48</v>
      </c>
      <c r="J1279" s="3"/>
      <c r="K1279" s="3" t="s">
        <v>49</v>
      </c>
      <c r="L1279" s="11" t="s">
        <v>50</v>
      </c>
      <c r="M1279" s="3">
        <v>36</v>
      </c>
      <c r="N1279" s="3"/>
      <c r="O1279" s="10">
        <v>118000</v>
      </c>
      <c r="P1279" s="8" t="s">
        <v>51</v>
      </c>
      <c r="Q1279" s="9" t="s">
        <v>51</v>
      </c>
    </row>
    <row r="1280" spans="1:17" ht="15" hidden="1" x14ac:dyDescent="0.25">
      <c r="A1280" s="3" t="s">
        <v>3088</v>
      </c>
      <c r="B1280" s="3" t="s">
        <v>7</v>
      </c>
      <c r="C1280" s="3" t="s">
        <v>78</v>
      </c>
      <c r="D1280" s="3" t="s">
        <v>1119</v>
      </c>
      <c r="E1280" s="5" t="s">
        <v>1120</v>
      </c>
      <c r="F1280" s="3"/>
      <c r="G1280" s="5" t="s">
        <v>47</v>
      </c>
      <c r="H1280" s="3"/>
      <c r="I1280" s="12" t="s">
        <v>48</v>
      </c>
      <c r="J1280" s="3"/>
      <c r="K1280" s="3" t="s">
        <v>49</v>
      </c>
      <c r="L1280" s="11" t="s">
        <v>50</v>
      </c>
      <c r="M1280" s="3">
        <v>36</v>
      </c>
      <c r="N1280" s="3"/>
      <c r="O1280" s="10">
        <v>84000</v>
      </c>
      <c r="P1280" s="8" t="s">
        <v>51</v>
      </c>
      <c r="Q1280" s="9" t="s">
        <v>51</v>
      </c>
    </row>
    <row r="1281" spans="1:17" ht="15" hidden="1" x14ac:dyDescent="0.25">
      <c r="A1281" s="3" t="s">
        <v>3089</v>
      </c>
      <c r="B1281" s="3" t="s">
        <v>2</v>
      </c>
      <c r="C1281" s="3" t="s">
        <v>78</v>
      </c>
      <c r="D1281" s="3" t="s">
        <v>1125</v>
      </c>
      <c r="E1281" s="5" t="s">
        <v>47</v>
      </c>
      <c r="F1281" s="3"/>
      <c r="G1281" s="5" t="s">
        <v>47</v>
      </c>
      <c r="H1281" s="3"/>
      <c r="I1281" s="12" t="s">
        <v>48</v>
      </c>
      <c r="J1281" s="3"/>
      <c r="K1281" s="3" t="s">
        <v>49</v>
      </c>
      <c r="L1281" s="11" t="s">
        <v>50</v>
      </c>
      <c r="M1281" s="3">
        <v>36</v>
      </c>
      <c r="N1281" s="3"/>
      <c r="O1281" s="10">
        <v>176900</v>
      </c>
      <c r="P1281" s="8" t="s">
        <v>51</v>
      </c>
      <c r="Q1281" s="9" t="s">
        <v>51</v>
      </c>
    </row>
    <row r="1282" spans="1:17" ht="15" hidden="1" x14ac:dyDescent="0.25">
      <c r="A1282" s="3" t="s">
        <v>3090</v>
      </c>
      <c r="B1282" s="3" t="s">
        <v>7</v>
      </c>
      <c r="C1282" s="3" t="s">
        <v>78</v>
      </c>
      <c r="D1282" s="3" t="s">
        <v>1119</v>
      </c>
      <c r="E1282" s="5" t="s">
        <v>1120</v>
      </c>
      <c r="F1282" s="3"/>
      <c r="G1282" s="5" t="s">
        <v>47</v>
      </c>
      <c r="H1282" s="3"/>
      <c r="I1282" s="12" t="s">
        <v>48</v>
      </c>
      <c r="J1282" s="3"/>
      <c r="K1282" s="3" t="s">
        <v>49</v>
      </c>
      <c r="L1282" s="11" t="s">
        <v>50</v>
      </c>
      <c r="M1282" s="3">
        <v>36</v>
      </c>
      <c r="N1282" s="3"/>
      <c r="O1282" s="10">
        <v>60610</v>
      </c>
      <c r="P1282" s="8" t="s">
        <v>51</v>
      </c>
      <c r="Q1282" s="9" t="s">
        <v>51</v>
      </c>
    </row>
    <row r="1283" spans="1:17" ht="15" hidden="1" x14ac:dyDescent="0.25">
      <c r="A1283" s="3" t="s">
        <v>2000</v>
      </c>
      <c r="B1283" s="3" t="s">
        <v>6</v>
      </c>
      <c r="C1283" s="3" t="s">
        <v>78</v>
      </c>
      <c r="D1283" s="3" t="s">
        <v>82</v>
      </c>
      <c r="E1283" s="5" t="s">
        <v>83</v>
      </c>
      <c r="F1283" s="3"/>
      <c r="G1283" s="5" t="s">
        <v>47</v>
      </c>
      <c r="H1283" s="3"/>
      <c r="I1283" s="12" t="s">
        <v>48</v>
      </c>
      <c r="J1283" s="3"/>
      <c r="K1283" s="3" t="s">
        <v>49</v>
      </c>
      <c r="L1283" s="11" t="s">
        <v>50</v>
      </c>
      <c r="M1283" s="3">
        <v>36</v>
      </c>
      <c r="N1283" s="3"/>
      <c r="O1283" s="10">
        <v>290000</v>
      </c>
      <c r="P1283" s="8" t="s">
        <v>84</v>
      </c>
      <c r="Q1283" s="9" t="s">
        <v>84</v>
      </c>
    </row>
    <row r="1284" spans="1:17" ht="15" hidden="1" x14ac:dyDescent="0.25">
      <c r="A1284" s="3" t="s">
        <v>3091</v>
      </c>
      <c r="B1284" s="3" t="s">
        <v>7</v>
      </c>
      <c r="C1284" s="3" t="s">
        <v>78</v>
      </c>
      <c r="D1284" s="3" t="s">
        <v>1137</v>
      </c>
      <c r="E1284" s="5" t="s">
        <v>1138</v>
      </c>
      <c r="F1284" s="3"/>
      <c r="G1284" s="5" t="s">
        <v>47</v>
      </c>
      <c r="H1284" s="3"/>
      <c r="I1284" s="12" t="s">
        <v>48</v>
      </c>
      <c r="J1284" s="3"/>
      <c r="K1284" s="3" t="s">
        <v>49</v>
      </c>
      <c r="L1284" s="11">
        <v>42856</v>
      </c>
      <c r="M1284" s="3">
        <v>24</v>
      </c>
      <c r="N1284" s="3"/>
      <c r="O1284" s="10">
        <v>183000</v>
      </c>
      <c r="P1284" s="8" t="s">
        <v>81</v>
      </c>
      <c r="Q1284" s="9" t="s">
        <v>81</v>
      </c>
    </row>
    <row r="1285" spans="1:17" ht="15" hidden="1" x14ac:dyDescent="0.25">
      <c r="A1285" s="3" t="s">
        <v>2001</v>
      </c>
      <c r="B1285" s="3" t="s">
        <v>5</v>
      </c>
      <c r="C1285" s="3" t="s">
        <v>78</v>
      </c>
      <c r="D1285" s="3" t="s">
        <v>1139</v>
      </c>
      <c r="E1285" s="5" t="s">
        <v>1140</v>
      </c>
      <c r="F1285" s="3"/>
      <c r="G1285" s="5" t="s">
        <v>47</v>
      </c>
      <c r="H1285" s="3"/>
      <c r="I1285" s="12" t="s">
        <v>48</v>
      </c>
      <c r="J1285" s="3"/>
      <c r="K1285" s="3" t="s">
        <v>100</v>
      </c>
      <c r="L1285" s="11">
        <v>42614</v>
      </c>
      <c r="M1285" s="3">
        <v>36</v>
      </c>
      <c r="N1285" s="3"/>
      <c r="O1285" s="10">
        <v>1200000</v>
      </c>
      <c r="P1285" s="8" t="s">
        <v>187</v>
      </c>
      <c r="Q1285" s="9" t="s">
        <v>187</v>
      </c>
    </row>
    <row r="1286" spans="1:17" ht="15" hidden="1" x14ac:dyDescent="0.25">
      <c r="A1286" s="3" t="s">
        <v>3092</v>
      </c>
      <c r="B1286" s="3" t="s">
        <v>8</v>
      </c>
      <c r="C1286" s="3" t="s">
        <v>78</v>
      </c>
      <c r="D1286" s="3" t="s">
        <v>1141</v>
      </c>
      <c r="E1286" s="5" t="s">
        <v>1142</v>
      </c>
      <c r="F1286" s="3"/>
      <c r="G1286" s="5" t="s">
        <v>47</v>
      </c>
      <c r="H1286" s="3"/>
      <c r="I1286" s="12" t="s">
        <v>48</v>
      </c>
      <c r="J1286" s="3"/>
      <c r="K1286" s="3" t="s">
        <v>49</v>
      </c>
      <c r="L1286" s="11">
        <v>43070</v>
      </c>
      <c r="M1286" s="3">
        <v>36</v>
      </c>
      <c r="N1286" s="3"/>
      <c r="O1286" s="10">
        <v>30000</v>
      </c>
      <c r="P1286" s="8" t="s">
        <v>103</v>
      </c>
      <c r="Q1286" s="9" t="s">
        <v>103</v>
      </c>
    </row>
    <row r="1287" spans="1:17" ht="15" hidden="1" x14ac:dyDescent="0.25">
      <c r="A1287" s="3" t="s">
        <v>3093</v>
      </c>
      <c r="B1287" s="3" t="s">
        <v>7</v>
      </c>
      <c r="C1287" s="3" t="s">
        <v>78</v>
      </c>
      <c r="D1287" s="3" t="s">
        <v>1143</v>
      </c>
      <c r="E1287" s="5" t="s">
        <v>1144</v>
      </c>
      <c r="F1287" s="3"/>
      <c r="G1287" s="5" t="s">
        <v>47</v>
      </c>
      <c r="H1287" s="3"/>
      <c r="I1287" s="12" t="s">
        <v>57</v>
      </c>
      <c r="J1287" s="3"/>
      <c r="K1287" s="3" t="s">
        <v>58</v>
      </c>
      <c r="L1287" s="11" t="s">
        <v>50</v>
      </c>
      <c r="M1287" s="3">
        <v>36</v>
      </c>
      <c r="N1287" s="3"/>
      <c r="O1287" s="10">
        <v>180000</v>
      </c>
      <c r="P1287" s="8" t="s">
        <v>103</v>
      </c>
      <c r="Q1287" s="9" t="s">
        <v>103</v>
      </c>
    </row>
    <row r="1288" spans="1:17" ht="15" hidden="1" x14ac:dyDescent="0.25">
      <c r="A1288" s="3" t="s">
        <v>3094</v>
      </c>
      <c r="B1288" s="3" t="s">
        <v>5</v>
      </c>
      <c r="C1288" s="3" t="s">
        <v>78</v>
      </c>
      <c r="D1288" s="3" t="s">
        <v>1143</v>
      </c>
      <c r="E1288" s="5" t="s">
        <v>1144</v>
      </c>
      <c r="F1288" s="3"/>
      <c r="G1288" s="5" t="s">
        <v>47</v>
      </c>
      <c r="H1288" s="3"/>
      <c r="I1288" s="12" t="s">
        <v>48</v>
      </c>
      <c r="J1288" s="3"/>
      <c r="K1288" s="3" t="s">
        <v>49</v>
      </c>
      <c r="L1288" s="11" t="s">
        <v>50</v>
      </c>
      <c r="M1288" s="3">
        <v>12</v>
      </c>
      <c r="N1288" s="3"/>
      <c r="O1288" s="10">
        <v>180000</v>
      </c>
      <c r="P1288" s="8" t="s">
        <v>103</v>
      </c>
      <c r="Q1288" s="9" t="s">
        <v>103</v>
      </c>
    </row>
    <row r="1289" spans="1:17" ht="15" hidden="1" x14ac:dyDescent="0.25">
      <c r="A1289" s="3" t="s">
        <v>2002</v>
      </c>
      <c r="B1289" s="3" t="s">
        <v>3</v>
      </c>
      <c r="C1289" s="3" t="s">
        <v>78</v>
      </c>
      <c r="D1289" s="3" t="s">
        <v>82</v>
      </c>
      <c r="E1289" s="5" t="s">
        <v>83</v>
      </c>
      <c r="F1289" s="3"/>
      <c r="G1289" s="5" t="s">
        <v>47</v>
      </c>
      <c r="H1289" s="3"/>
      <c r="I1289" s="12" t="s">
        <v>48</v>
      </c>
      <c r="J1289" s="3"/>
      <c r="K1289" s="3" t="s">
        <v>49</v>
      </c>
      <c r="L1289" s="11" t="s">
        <v>50</v>
      </c>
      <c r="M1289" s="3">
        <v>24</v>
      </c>
      <c r="N1289" s="3"/>
      <c r="O1289" s="10">
        <v>36000</v>
      </c>
      <c r="P1289" s="8" t="s">
        <v>187</v>
      </c>
      <c r="Q1289" s="9" t="s">
        <v>187</v>
      </c>
    </row>
    <row r="1290" spans="1:17" ht="15" hidden="1" x14ac:dyDescent="0.25">
      <c r="A1290" s="3" t="s">
        <v>3095</v>
      </c>
      <c r="B1290" s="3" t="s">
        <v>5</v>
      </c>
      <c r="C1290" s="3" t="s">
        <v>78</v>
      </c>
      <c r="D1290" s="3" t="s">
        <v>1145</v>
      </c>
      <c r="E1290" s="5" t="s">
        <v>1146</v>
      </c>
      <c r="F1290" s="3"/>
      <c r="G1290" s="5" t="s">
        <v>47</v>
      </c>
      <c r="H1290" s="3"/>
      <c r="I1290" s="12" t="s">
        <v>48</v>
      </c>
      <c r="J1290" s="3"/>
      <c r="K1290" s="3" t="s">
        <v>49</v>
      </c>
      <c r="L1290" s="11" t="s">
        <v>50</v>
      </c>
      <c r="M1290" s="3">
        <v>12</v>
      </c>
      <c r="N1290" s="3"/>
      <c r="O1290" s="10">
        <v>130000</v>
      </c>
      <c r="P1290" s="8" t="s">
        <v>103</v>
      </c>
      <c r="Q1290" s="9" t="s">
        <v>103</v>
      </c>
    </row>
    <row r="1291" spans="1:17" ht="15" hidden="1" x14ac:dyDescent="0.25">
      <c r="A1291" s="3" t="s">
        <v>3096</v>
      </c>
      <c r="B1291" s="3" t="s">
        <v>7</v>
      </c>
      <c r="C1291" s="3" t="s">
        <v>78</v>
      </c>
      <c r="D1291" s="3" t="s">
        <v>1145</v>
      </c>
      <c r="E1291" s="5" t="s">
        <v>1146</v>
      </c>
      <c r="F1291" s="3"/>
      <c r="G1291" s="5" t="s">
        <v>47</v>
      </c>
      <c r="H1291" s="3"/>
      <c r="I1291" s="12" t="s">
        <v>57</v>
      </c>
      <c r="J1291" s="3"/>
      <c r="K1291" s="3" t="s">
        <v>58</v>
      </c>
      <c r="L1291" s="11" t="s">
        <v>50</v>
      </c>
      <c r="M1291" s="3">
        <v>36</v>
      </c>
      <c r="N1291" s="3"/>
      <c r="O1291" s="10">
        <v>130000</v>
      </c>
      <c r="P1291" s="8" t="s">
        <v>103</v>
      </c>
      <c r="Q1291" s="9" t="s">
        <v>103</v>
      </c>
    </row>
    <row r="1292" spans="1:17" ht="15" hidden="1" x14ac:dyDescent="0.25">
      <c r="A1292" s="3" t="s">
        <v>3097</v>
      </c>
      <c r="B1292" s="3" t="s">
        <v>17</v>
      </c>
      <c r="C1292" s="3" t="s">
        <v>78</v>
      </c>
      <c r="D1292" s="3" t="s">
        <v>1126</v>
      </c>
      <c r="E1292" s="5" t="s">
        <v>1127</v>
      </c>
      <c r="F1292" s="3"/>
      <c r="G1292" s="5" t="s">
        <v>47</v>
      </c>
      <c r="H1292" s="3"/>
      <c r="I1292" s="12" t="s">
        <v>48</v>
      </c>
      <c r="J1292" s="3"/>
      <c r="K1292" s="3" t="s">
        <v>49</v>
      </c>
      <c r="L1292" s="11">
        <v>42339</v>
      </c>
      <c r="M1292" s="3">
        <v>48</v>
      </c>
      <c r="N1292" s="3"/>
      <c r="O1292" s="10">
        <v>116058</v>
      </c>
      <c r="P1292" s="8" t="s">
        <v>51</v>
      </c>
      <c r="Q1292" s="9" t="s">
        <v>51</v>
      </c>
    </row>
    <row r="1293" spans="1:17" ht="15" hidden="1" x14ac:dyDescent="0.25">
      <c r="A1293" s="3" t="s">
        <v>3098</v>
      </c>
      <c r="B1293" s="3" t="s">
        <v>5</v>
      </c>
      <c r="C1293" s="3" t="s">
        <v>78</v>
      </c>
      <c r="D1293" s="3" t="s">
        <v>1126</v>
      </c>
      <c r="E1293" s="5" t="s">
        <v>1127</v>
      </c>
      <c r="F1293" s="3"/>
      <c r="G1293" s="5" t="s">
        <v>47</v>
      </c>
      <c r="H1293" s="3"/>
      <c r="I1293" s="12" t="s">
        <v>48</v>
      </c>
      <c r="J1293" s="3"/>
      <c r="K1293" s="3" t="s">
        <v>49</v>
      </c>
      <c r="L1293" s="11">
        <v>42705</v>
      </c>
      <c r="M1293" s="3">
        <v>36</v>
      </c>
      <c r="N1293" s="3"/>
      <c r="O1293" s="10">
        <v>300000</v>
      </c>
      <c r="P1293" s="8" t="s">
        <v>108</v>
      </c>
      <c r="Q1293" s="9" t="s">
        <v>108</v>
      </c>
    </row>
    <row r="1294" spans="1:17" ht="15" hidden="1" x14ac:dyDescent="0.25">
      <c r="A1294" s="3" t="s">
        <v>3099</v>
      </c>
      <c r="B1294" s="3" t="s">
        <v>18</v>
      </c>
      <c r="C1294" s="3" t="s">
        <v>78</v>
      </c>
      <c r="D1294" s="3" t="s">
        <v>82</v>
      </c>
      <c r="E1294" s="5" t="s">
        <v>83</v>
      </c>
      <c r="F1294" s="3"/>
      <c r="G1294" s="5" t="s">
        <v>47</v>
      </c>
      <c r="H1294" s="3"/>
      <c r="I1294" s="12" t="s">
        <v>48</v>
      </c>
      <c r="J1294" s="3"/>
      <c r="K1294" s="3" t="s">
        <v>49</v>
      </c>
      <c r="L1294" s="11">
        <v>43344</v>
      </c>
      <c r="M1294" s="3">
        <v>24</v>
      </c>
      <c r="N1294" s="3"/>
      <c r="O1294" s="10">
        <v>116058.98</v>
      </c>
      <c r="P1294" s="8" t="s">
        <v>51</v>
      </c>
      <c r="Q1294" s="9" t="s">
        <v>51</v>
      </c>
    </row>
    <row r="1295" spans="1:17" ht="15" hidden="1" x14ac:dyDescent="0.25">
      <c r="A1295" s="3" t="s">
        <v>3100</v>
      </c>
      <c r="B1295" s="3" t="s">
        <v>7</v>
      </c>
      <c r="C1295" s="3" t="s">
        <v>78</v>
      </c>
      <c r="D1295" s="3" t="s">
        <v>336</v>
      </c>
      <c r="E1295" s="5" t="s">
        <v>337</v>
      </c>
      <c r="F1295" s="3"/>
      <c r="G1295" s="5" t="s">
        <v>47</v>
      </c>
      <c r="H1295" s="3"/>
      <c r="I1295" s="12" t="s">
        <v>48</v>
      </c>
      <c r="J1295" s="3"/>
      <c r="K1295" s="3" t="s">
        <v>100</v>
      </c>
      <c r="L1295" s="11" t="s">
        <v>50</v>
      </c>
      <c r="M1295" s="3">
        <v>36</v>
      </c>
      <c r="N1295" s="3"/>
      <c r="O1295" s="10">
        <v>148800</v>
      </c>
      <c r="P1295" s="8" t="s">
        <v>103</v>
      </c>
      <c r="Q1295" s="9" t="s">
        <v>103</v>
      </c>
    </row>
    <row r="1296" spans="1:17" ht="15" hidden="1" x14ac:dyDescent="0.25">
      <c r="A1296" s="3" t="s">
        <v>3101</v>
      </c>
      <c r="B1296" s="3" t="s">
        <v>7</v>
      </c>
      <c r="C1296" s="3" t="s">
        <v>78</v>
      </c>
      <c r="D1296" s="3" t="s">
        <v>1119</v>
      </c>
      <c r="E1296" s="5" t="s">
        <v>1120</v>
      </c>
      <c r="F1296" s="3"/>
      <c r="G1296" s="5" t="s">
        <v>47</v>
      </c>
      <c r="H1296" s="3"/>
      <c r="I1296" s="12" t="s">
        <v>48</v>
      </c>
      <c r="J1296" s="3"/>
      <c r="K1296" s="3" t="s">
        <v>49</v>
      </c>
      <c r="L1296" s="11" t="s">
        <v>50</v>
      </c>
      <c r="M1296" s="3">
        <v>36</v>
      </c>
      <c r="N1296" s="3"/>
      <c r="O1296" s="10">
        <v>16750</v>
      </c>
      <c r="P1296" s="8" t="s">
        <v>51</v>
      </c>
      <c r="Q1296" s="9" t="s">
        <v>51</v>
      </c>
    </row>
    <row r="1297" spans="1:17" ht="15" hidden="1" x14ac:dyDescent="0.25">
      <c r="A1297" s="3" t="s">
        <v>3102</v>
      </c>
      <c r="B1297" s="3" t="s">
        <v>7</v>
      </c>
      <c r="C1297" s="3" t="s">
        <v>78</v>
      </c>
      <c r="D1297" s="3" t="s">
        <v>1119</v>
      </c>
      <c r="E1297" s="5" t="s">
        <v>1120</v>
      </c>
      <c r="F1297" s="3"/>
      <c r="G1297" s="5" t="s">
        <v>47</v>
      </c>
      <c r="H1297" s="3"/>
      <c r="I1297" s="12" t="s">
        <v>48</v>
      </c>
      <c r="J1297" s="3"/>
      <c r="K1297" s="3" t="s">
        <v>49</v>
      </c>
      <c r="L1297" s="11" t="s">
        <v>50</v>
      </c>
      <c r="M1297" s="3">
        <v>36</v>
      </c>
      <c r="N1297" s="3"/>
      <c r="O1297" s="10">
        <v>42090</v>
      </c>
      <c r="P1297" s="8" t="s">
        <v>51</v>
      </c>
      <c r="Q1297" s="9" t="s">
        <v>51</v>
      </c>
    </row>
    <row r="1298" spans="1:17" ht="15" hidden="1" x14ac:dyDescent="0.25">
      <c r="A1298" s="3" t="s">
        <v>3103</v>
      </c>
      <c r="B1298" s="3" t="s">
        <v>17</v>
      </c>
      <c r="C1298" s="3" t="s">
        <v>78</v>
      </c>
      <c r="D1298" s="3" t="s">
        <v>1126</v>
      </c>
      <c r="E1298" s="5" t="s">
        <v>1127</v>
      </c>
      <c r="F1298" s="3"/>
      <c r="G1298" s="5" t="s">
        <v>47</v>
      </c>
      <c r="H1298" s="3"/>
      <c r="I1298" s="12" t="s">
        <v>48</v>
      </c>
      <c r="J1298" s="3"/>
      <c r="K1298" s="3" t="s">
        <v>49</v>
      </c>
      <c r="L1298" s="11">
        <v>42339</v>
      </c>
      <c r="M1298" s="3">
        <v>36</v>
      </c>
      <c r="N1298" s="3"/>
      <c r="O1298" s="10">
        <v>49571.54</v>
      </c>
      <c r="P1298" s="8" t="s">
        <v>51</v>
      </c>
      <c r="Q1298" s="9" t="s">
        <v>51</v>
      </c>
    </row>
    <row r="1299" spans="1:17" ht="15" hidden="1" x14ac:dyDescent="0.25">
      <c r="A1299" s="3" t="s">
        <v>3104</v>
      </c>
      <c r="B1299" s="3" t="s">
        <v>7</v>
      </c>
      <c r="C1299" s="3" t="s">
        <v>78</v>
      </c>
      <c r="D1299" s="3" t="s">
        <v>1119</v>
      </c>
      <c r="E1299" s="5" t="s">
        <v>1120</v>
      </c>
      <c r="F1299" s="3"/>
      <c r="G1299" s="5" t="s">
        <v>47</v>
      </c>
      <c r="H1299" s="3"/>
      <c r="I1299" s="12" t="s">
        <v>48</v>
      </c>
      <c r="J1299" s="3"/>
      <c r="K1299" s="3" t="s">
        <v>49</v>
      </c>
      <c r="L1299" s="11" t="s">
        <v>50</v>
      </c>
      <c r="M1299" s="3">
        <v>36</v>
      </c>
      <c r="N1299" s="3"/>
      <c r="O1299" s="10">
        <v>10000</v>
      </c>
      <c r="P1299" s="8" t="s">
        <v>51</v>
      </c>
      <c r="Q1299" s="9" t="s">
        <v>51</v>
      </c>
    </row>
    <row r="1300" spans="1:17" ht="15" hidden="1" x14ac:dyDescent="0.25">
      <c r="A1300" s="3" t="s">
        <v>3105</v>
      </c>
      <c r="B1300" s="3" t="s">
        <v>7</v>
      </c>
      <c r="C1300" s="3" t="s">
        <v>78</v>
      </c>
      <c r="D1300" s="3" t="s">
        <v>1119</v>
      </c>
      <c r="E1300" s="5" t="s">
        <v>1120</v>
      </c>
      <c r="F1300" s="3"/>
      <c r="G1300" s="5" t="s">
        <v>47</v>
      </c>
      <c r="H1300" s="3"/>
      <c r="I1300" s="12" t="s">
        <v>48</v>
      </c>
      <c r="J1300" s="3"/>
      <c r="K1300" s="3" t="s">
        <v>49</v>
      </c>
      <c r="L1300" s="11" t="s">
        <v>50</v>
      </c>
      <c r="M1300" s="3">
        <v>36</v>
      </c>
      <c r="N1300" s="3"/>
      <c r="O1300" s="10">
        <v>20797</v>
      </c>
      <c r="P1300" s="8" t="s">
        <v>51</v>
      </c>
      <c r="Q1300" s="9" t="s">
        <v>51</v>
      </c>
    </row>
    <row r="1301" spans="1:17" ht="15" hidden="1" x14ac:dyDescent="0.25">
      <c r="A1301" s="3" t="s">
        <v>3106</v>
      </c>
      <c r="B1301" s="3" t="s">
        <v>7</v>
      </c>
      <c r="C1301" s="3" t="s">
        <v>78</v>
      </c>
      <c r="D1301" s="3" t="s">
        <v>1119</v>
      </c>
      <c r="E1301" s="5" t="s">
        <v>1120</v>
      </c>
      <c r="F1301" s="3"/>
      <c r="G1301" s="5" t="s">
        <v>47</v>
      </c>
      <c r="H1301" s="3"/>
      <c r="I1301" s="12" t="s">
        <v>48</v>
      </c>
      <c r="J1301" s="3"/>
      <c r="K1301" s="3" t="s">
        <v>49</v>
      </c>
      <c r="L1301" s="11" t="s">
        <v>50</v>
      </c>
      <c r="M1301" s="3">
        <v>36</v>
      </c>
      <c r="N1301" s="3"/>
      <c r="O1301" s="10">
        <v>11000</v>
      </c>
      <c r="P1301" s="8" t="s">
        <v>51</v>
      </c>
      <c r="Q1301" s="9" t="s">
        <v>51</v>
      </c>
    </row>
    <row r="1302" spans="1:17" ht="15" hidden="1" x14ac:dyDescent="0.25">
      <c r="A1302" s="3" t="s">
        <v>3107</v>
      </c>
      <c r="B1302" s="3" t="s">
        <v>7</v>
      </c>
      <c r="C1302" s="3" t="s">
        <v>78</v>
      </c>
      <c r="D1302" s="3" t="s">
        <v>1119</v>
      </c>
      <c r="E1302" s="5" t="s">
        <v>1120</v>
      </c>
      <c r="F1302" s="3"/>
      <c r="G1302" s="5" t="s">
        <v>47</v>
      </c>
      <c r="H1302" s="3"/>
      <c r="I1302" s="12" t="s">
        <v>48</v>
      </c>
      <c r="J1302" s="3"/>
      <c r="K1302" s="3" t="s">
        <v>49</v>
      </c>
      <c r="L1302" s="11" t="s">
        <v>50</v>
      </c>
      <c r="M1302" s="3">
        <v>36</v>
      </c>
      <c r="N1302" s="3"/>
      <c r="O1302" s="10">
        <v>81740</v>
      </c>
      <c r="P1302" s="8" t="s">
        <v>51</v>
      </c>
      <c r="Q1302" s="7" t="s">
        <v>51</v>
      </c>
    </row>
    <row r="1303" spans="1:17" ht="15" hidden="1" x14ac:dyDescent="0.25">
      <c r="A1303" s="3" t="s">
        <v>3108</v>
      </c>
      <c r="B1303" s="3" t="s">
        <v>7</v>
      </c>
      <c r="C1303" s="3" t="s">
        <v>78</v>
      </c>
      <c r="D1303" s="3" t="s">
        <v>1119</v>
      </c>
      <c r="E1303" s="5" t="s">
        <v>1120</v>
      </c>
      <c r="F1303" s="3"/>
      <c r="G1303" s="5" t="s">
        <v>47</v>
      </c>
      <c r="H1303" s="3"/>
      <c r="I1303" s="12" t="s">
        <v>48</v>
      </c>
      <c r="J1303" s="3"/>
      <c r="K1303" s="3" t="s">
        <v>49</v>
      </c>
      <c r="L1303" s="11" t="s">
        <v>50</v>
      </c>
      <c r="M1303" s="3">
        <v>36</v>
      </c>
      <c r="N1303" s="3"/>
      <c r="O1303" s="10">
        <v>33000</v>
      </c>
      <c r="P1303" s="8" t="s">
        <v>51</v>
      </c>
      <c r="Q1303" s="9" t="s">
        <v>51</v>
      </c>
    </row>
    <row r="1304" spans="1:17" ht="15" hidden="1" x14ac:dyDescent="0.25">
      <c r="A1304" s="3" t="s">
        <v>3109</v>
      </c>
      <c r="B1304" s="3" t="s">
        <v>7</v>
      </c>
      <c r="C1304" s="3" t="s">
        <v>78</v>
      </c>
      <c r="D1304" s="3" t="s">
        <v>1119</v>
      </c>
      <c r="E1304" s="5" t="s">
        <v>1120</v>
      </c>
      <c r="F1304" s="3"/>
      <c r="G1304" s="5" t="s">
        <v>47</v>
      </c>
      <c r="H1304" s="3"/>
      <c r="I1304" s="12" t="s">
        <v>48</v>
      </c>
      <c r="J1304" s="3"/>
      <c r="K1304" s="3" t="s">
        <v>49</v>
      </c>
      <c r="L1304" s="11" t="s">
        <v>50</v>
      </c>
      <c r="M1304" s="3">
        <v>36</v>
      </c>
      <c r="N1304" s="3"/>
      <c r="O1304" s="10">
        <v>79300</v>
      </c>
      <c r="P1304" s="8" t="s">
        <v>51</v>
      </c>
      <c r="Q1304" s="9" t="s">
        <v>51</v>
      </c>
    </row>
    <row r="1305" spans="1:17" ht="15" hidden="1" x14ac:dyDescent="0.25">
      <c r="A1305" s="3" t="s">
        <v>3110</v>
      </c>
      <c r="B1305" s="3" t="s">
        <v>3</v>
      </c>
      <c r="C1305" s="3" t="s">
        <v>78</v>
      </c>
      <c r="D1305" s="3" t="s">
        <v>1143</v>
      </c>
      <c r="E1305" s="5" t="s">
        <v>1144</v>
      </c>
      <c r="F1305" s="3"/>
      <c r="G1305" s="5" t="s">
        <v>47</v>
      </c>
      <c r="H1305" s="3"/>
      <c r="I1305" s="12" t="s">
        <v>48</v>
      </c>
      <c r="J1305" s="3"/>
      <c r="K1305" s="3" t="s">
        <v>100</v>
      </c>
      <c r="L1305" s="11">
        <v>42979</v>
      </c>
      <c r="M1305" s="3">
        <v>24</v>
      </c>
      <c r="N1305" s="3"/>
      <c r="O1305" s="10">
        <v>900000</v>
      </c>
      <c r="P1305" s="8" t="s">
        <v>81</v>
      </c>
      <c r="Q1305" s="9" t="s">
        <v>81</v>
      </c>
    </row>
    <row r="1306" spans="1:17" ht="15" hidden="1" x14ac:dyDescent="0.25">
      <c r="A1306" s="3" t="s">
        <v>3111</v>
      </c>
      <c r="B1306" s="3" t="s">
        <v>8</v>
      </c>
      <c r="C1306" s="3" t="s">
        <v>78</v>
      </c>
      <c r="D1306" s="3" t="s">
        <v>1147</v>
      </c>
      <c r="E1306" s="5" t="s">
        <v>1148</v>
      </c>
      <c r="F1306" s="3"/>
      <c r="G1306" s="5" t="s">
        <v>47</v>
      </c>
      <c r="H1306" s="3"/>
      <c r="I1306" s="12" t="s">
        <v>48</v>
      </c>
      <c r="J1306" s="3"/>
      <c r="K1306" s="3" t="s">
        <v>49</v>
      </c>
      <c r="L1306" s="11">
        <v>43070</v>
      </c>
      <c r="M1306" s="3">
        <v>36</v>
      </c>
      <c r="N1306" s="3"/>
      <c r="O1306" s="10">
        <v>250000</v>
      </c>
      <c r="P1306" s="8" t="s">
        <v>81</v>
      </c>
      <c r="Q1306" s="9" t="s">
        <v>81</v>
      </c>
    </row>
    <row r="1307" spans="1:17" ht="15" hidden="1" x14ac:dyDescent="0.25">
      <c r="A1307" s="3" t="s">
        <v>3112</v>
      </c>
      <c r="B1307" s="3" t="s">
        <v>7</v>
      </c>
      <c r="C1307" s="3" t="s">
        <v>78</v>
      </c>
      <c r="D1307" s="3" t="s">
        <v>1119</v>
      </c>
      <c r="E1307" s="5" t="s">
        <v>1120</v>
      </c>
      <c r="F1307" s="3"/>
      <c r="G1307" s="5" t="s">
        <v>47</v>
      </c>
      <c r="H1307" s="3"/>
      <c r="I1307" s="12" t="s">
        <v>48</v>
      </c>
      <c r="J1307" s="3"/>
      <c r="K1307" s="3" t="s">
        <v>49</v>
      </c>
      <c r="L1307" s="11" t="s">
        <v>50</v>
      </c>
      <c r="M1307" s="3">
        <v>36</v>
      </c>
      <c r="N1307" s="3"/>
      <c r="O1307" s="10">
        <v>15000</v>
      </c>
      <c r="P1307" s="8" t="s">
        <v>51</v>
      </c>
      <c r="Q1307" s="9" t="s">
        <v>51</v>
      </c>
    </row>
    <row r="1308" spans="1:17" ht="15" hidden="1" x14ac:dyDescent="0.25">
      <c r="A1308" s="3" t="s">
        <v>3113</v>
      </c>
      <c r="B1308" s="3" t="s">
        <v>7</v>
      </c>
      <c r="C1308" s="3" t="s">
        <v>78</v>
      </c>
      <c r="D1308" s="3" t="s">
        <v>1119</v>
      </c>
      <c r="E1308" s="5" t="s">
        <v>1120</v>
      </c>
      <c r="F1308" s="3"/>
      <c r="G1308" s="5" t="s">
        <v>47</v>
      </c>
      <c r="H1308" s="3"/>
      <c r="I1308" s="12" t="s">
        <v>48</v>
      </c>
      <c r="J1308" s="3"/>
      <c r="K1308" s="3" t="s">
        <v>49</v>
      </c>
      <c r="L1308" s="11" t="s">
        <v>50</v>
      </c>
      <c r="M1308" s="3">
        <v>36</v>
      </c>
      <c r="N1308" s="3"/>
      <c r="O1308" s="10">
        <v>39772</v>
      </c>
      <c r="P1308" s="8" t="s">
        <v>51</v>
      </c>
      <c r="Q1308" s="9" t="s">
        <v>51</v>
      </c>
    </row>
    <row r="1309" spans="1:17" ht="15" hidden="1" x14ac:dyDescent="0.25">
      <c r="A1309" s="3" t="s">
        <v>3114</v>
      </c>
      <c r="B1309" s="3" t="s">
        <v>7</v>
      </c>
      <c r="C1309" s="3" t="s">
        <v>78</v>
      </c>
      <c r="D1309" s="3" t="s">
        <v>1119</v>
      </c>
      <c r="E1309" s="5" t="s">
        <v>1120</v>
      </c>
      <c r="F1309" s="3"/>
      <c r="G1309" s="5" t="s">
        <v>47</v>
      </c>
      <c r="H1309" s="3"/>
      <c r="I1309" s="12" t="s">
        <v>48</v>
      </c>
      <c r="J1309" s="3"/>
      <c r="K1309" s="3" t="s">
        <v>49</v>
      </c>
      <c r="L1309" s="11" t="s">
        <v>50</v>
      </c>
      <c r="M1309" s="3">
        <v>36</v>
      </c>
      <c r="N1309" s="3"/>
      <c r="O1309" s="10">
        <v>9000</v>
      </c>
      <c r="P1309" s="8" t="s">
        <v>51</v>
      </c>
      <c r="Q1309" s="9" t="s">
        <v>51</v>
      </c>
    </row>
    <row r="1310" spans="1:17" ht="15" hidden="1" x14ac:dyDescent="0.25">
      <c r="A1310" s="3" t="s">
        <v>2003</v>
      </c>
      <c r="B1310" s="3" t="s">
        <v>3</v>
      </c>
      <c r="C1310" s="3" t="s">
        <v>78</v>
      </c>
      <c r="D1310" s="3" t="s">
        <v>1149</v>
      </c>
      <c r="E1310" s="5" t="s">
        <v>1150</v>
      </c>
      <c r="F1310" s="3"/>
      <c r="G1310" s="5" t="s">
        <v>47</v>
      </c>
      <c r="H1310" s="3"/>
      <c r="I1310" s="12" t="s">
        <v>48</v>
      </c>
      <c r="J1310" s="3"/>
      <c r="K1310" s="3" t="s">
        <v>49</v>
      </c>
      <c r="L1310" s="11">
        <v>43070</v>
      </c>
      <c r="M1310" s="3">
        <v>60</v>
      </c>
      <c r="N1310" s="3"/>
      <c r="O1310" s="10">
        <v>250000</v>
      </c>
      <c r="P1310" s="8" t="s">
        <v>75</v>
      </c>
      <c r="Q1310" s="9" t="s">
        <v>75</v>
      </c>
    </row>
    <row r="1311" spans="1:17" ht="15" hidden="1" x14ac:dyDescent="0.25">
      <c r="A1311" s="3" t="s">
        <v>3115</v>
      </c>
      <c r="B1311" s="3" t="s">
        <v>7</v>
      </c>
      <c r="C1311" s="3" t="s">
        <v>78</v>
      </c>
      <c r="D1311" s="3" t="s">
        <v>1119</v>
      </c>
      <c r="E1311" s="5" t="s">
        <v>1120</v>
      </c>
      <c r="F1311" s="3"/>
      <c r="G1311" s="5" t="s">
        <v>47</v>
      </c>
      <c r="H1311" s="3"/>
      <c r="I1311" s="12" t="s">
        <v>48</v>
      </c>
      <c r="J1311" s="3"/>
      <c r="K1311" s="3" t="s">
        <v>49</v>
      </c>
      <c r="L1311" s="11" t="s">
        <v>50</v>
      </c>
      <c r="M1311" s="3">
        <v>36</v>
      </c>
      <c r="N1311" s="3"/>
      <c r="O1311" s="10">
        <v>19735</v>
      </c>
      <c r="P1311" s="8" t="s">
        <v>51</v>
      </c>
      <c r="Q1311" s="9" t="s">
        <v>51</v>
      </c>
    </row>
    <row r="1312" spans="1:17" ht="15" hidden="1" x14ac:dyDescent="0.25">
      <c r="A1312" s="3" t="s">
        <v>2004</v>
      </c>
      <c r="B1312" s="3" t="s">
        <v>8</v>
      </c>
      <c r="C1312" s="3" t="s">
        <v>78</v>
      </c>
      <c r="D1312" s="3" t="s">
        <v>208</v>
      </c>
      <c r="E1312" s="5" t="s">
        <v>209</v>
      </c>
      <c r="F1312" s="3"/>
      <c r="G1312" s="5" t="s">
        <v>47</v>
      </c>
      <c r="H1312" s="3"/>
      <c r="I1312" s="12" t="s">
        <v>57</v>
      </c>
      <c r="J1312" s="3"/>
      <c r="K1312" s="3" t="s">
        <v>58</v>
      </c>
      <c r="L1312" s="11">
        <v>43070</v>
      </c>
      <c r="M1312" s="3">
        <v>60</v>
      </c>
      <c r="N1312" s="3"/>
      <c r="O1312" s="10">
        <v>210000</v>
      </c>
      <c r="P1312" s="8" t="s">
        <v>75</v>
      </c>
      <c r="Q1312" s="9" t="s">
        <v>75</v>
      </c>
    </row>
    <row r="1313" spans="1:17" ht="15" hidden="1" x14ac:dyDescent="0.25">
      <c r="A1313" s="3" t="s">
        <v>3116</v>
      </c>
      <c r="B1313" s="3" t="s">
        <v>7</v>
      </c>
      <c r="C1313" s="3" t="s">
        <v>78</v>
      </c>
      <c r="D1313" s="3" t="s">
        <v>1119</v>
      </c>
      <c r="E1313" s="5" t="s">
        <v>1120</v>
      </c>
      <c r="F1313" s="3"/>
      <c r="G1313" s="5" t="s">
        <v>47</v>
      </c>
      <c r="H1313" s="3"/>
      <c r="I1313" s="12" t="s">
        <v>48</v>
      </c>
      <c r="J1313" s="3"/>
      <c r="K1313" s="3" t="s">
        <v>49</v>
      </c>
      <c r="L1313" s="11" t="s">
        <v>50</v>
      </c>
      <c r="M1313" s="3">
        <v>36</v>
      </c>
      <c r="N1313" s="3"/>
      <c r="O1313" s="10">
        <v>220000</v>
      </c>
      <c r="P1313" s="8" t="s">
        <v>51</v>
      </c>
      <c r="Q1313" s="9" t="s">
        <v>51</v>
      </c>
    </row>
    <row r="1314" spans="1:17" ht="15" hidden="1" x14ac:dyDescent="0.25">
      <c r="A1314" s="3" t="s">
        <v>3117</v>
      </c>
      <c r="B1314" s="3" t="s">
        <v>7</v>
      </c>
      <c r="C1314" s="3" t="s">
        <v>78</v>
      </c>
      <c r="D1314" s="3" t="s">
        <v>1119</v>
      </c>
      <c r="E1314" s="5" t="s">
        <v>1120</v>
      </c>
      <c r="F1314" s="3"/>
      <c r="G1314" s="5" t="s">
        <v>47</v>
      </c>
      <c r="H1314" s="3"/>
      <c r="I1314" s="12" t="s">
        <v>48</v>
      </c>
      <c r="J1314" s="3"/>
      <c r="K1314" s="3" t="s">
        <v>49</v>
      </c>
      <c r="L1314" s="11" t="s">
        <v>50</v>
      </c>
      <c r="M1314" s="3">
        <v>36</v>
      </c>
      <c r="N1314" s="3"/>
      <c r="O1314" s="10">
        <v>195200</v>
      </c>
      <c r="P1314" s="8" t="s">
        <v>51</v>
      </c>
      <c r="Q1314" s="9" t="s">
        <v>51</v>
      </c>
    </row>
    <row r="1315" spans="1:17" ht="15" hidden="1" x14ac:dyDescent="0.25">
      <c r="A1315" s="3" t="s">
        <v>3118</v>
      </c>
      <c r="B1315" s="3" t="s">
        <v>7</v>
      </c>
      <c r="C1315" s="3" t="s">
        <v>78</v>
      </c>
      <c r="D1315" s="3" t="s">
        <v>1119</v>
      </c>
      <c r="E1315" s="5" t="s">
        <v>1120</v>
      </c>
      <c r="F1315" s="3"/>
      <c r="G1315" s="5" t="s">
        <v>47</v>
      </c>
      <c r="H1315" s="3"/>
      <c r="I1315" s="12" t="s">
        <v>48</v>
      </c>
      <c r="J1315" s="3"/>
      <c r="K1315" s="3" t="s">
        <v>49</v>
      </c>
      <c r="L1315" s="11" t="s">
        <v>50</v>
      </c>
      <c r="M1315" s="3">
        <v>36</v>
      </c>
      <c r="N1315" s="3"/>
      <c r="O1315" s="10">
        <v>76860</v>
      </c>
      <c r="P1315" s="8" t="s">
        <v>51</v>
      </c>
      <c r="Q1315" s="9" t="s">
        <v>51</v>
      </c>
    </row>
    <row r="1316" spans="1:17" ht="15" hidden="1" x14ac:dyDescent="0.25">
      <c r="A1316" s="3" t="s">
        <v>2005</v>
      </c>
      <c r="B1316" s="3" t="s">
        <v>3</v>
      </c>
      <c r="C1316" s="3" t="s">
        <v>44</v>
      </c>
      <c r="D1316" s="3" t="s">
        <v>1151</v>
      </c>
      <c r="E1316" s="5" t="s">
        <v>1152</v>
      </c>
      <c r="F1316" s="3"/>
      <c r="G1316" s="5" t="s">
        <v>47</v>
      </c>
      <c r="H1316" s="3"/>
      <c r="I1316" s="12" t="s">
        <v>48</v>
      </c>
      <c r="J1316" s="3"/>
      <c r="K1316" s="3" t="s">
        <v>49</v>
      </c>
      <c r="L1316" s="11">
        <v>43435</v>
      </c>
      <c r="M1316" s="3">
        <v>48</v>
      </c>
      <c r="N1316" s="3"/>
      <c r="O1316" s="10">
        <v>42000</v>
      </c>
      <c r="P1316" s="8" t="s">
        <v>75</v>
      </c>
      <c r="Q1316" s="9" t="s">
        <v>75</v>
      </c>
    </row>
    <row r="1317" spans="1:17" hidden="1" x14ac:dyDescent="0.3">
      <c r="A1317" s="3" t="s">
        <v>3119</v>
      </c>
      <c r="B1317" s="3" t="s">
        <v>18</v>
      </c>
      <c r="C1317" s="3" t="s">
        <v>78</v>
      </c>
      <c r="D1317" s="3" t="s">
        <v>1153</v>
      </c>
      <c r="E1317" s="5" t="s">
        <v>1154</v>
      </c>
      <c r="F1317" s="3"/>
      <c r="G1317" s="5" t="s">
        <v>47</v>
      </c>
      <c r="H1317" s="3"/>
      <c r="I1317" s="12" t="s">
        <v>48</v>
      </c>
      <c r="J1317" s="3"/>
      <c r="K1317" s="3" t="s">
        <v>49</v>
      </c>
      <c r="L1317" s="11">
        <v>43435</v>
      </c>
      <c r="M1317" s="3">
        <v>36</v>
      </c>
      <c r="N1317" s="3"/>
      <c r="O1317" s="10">
        <v>108000</v>
      </c>
      <c r="P1317" s="8" t="s">
        <v>59</v>
      </c>
      <c r="Q1317" s="9" t="s">
        <v>59</v>
      </c>
    </row>
    <row r="1318" spans="1:17" ht="15" hidden="1" x14ac:dyDescent="0.25">
      <c r="A1318" s="3" t="s">
        <v>3120</v>
      </c>
      <c r="B1318" s="3" t="s">
        <v>7</v>
      </c>
      <c r="C1318" s="3" t="s">
        <v>78</v>
      </c>
      <c r="D1318" s="3" t="s">
        <v>1119</v>
      </c>
      <c r="E1318" s="5" t="s">
        <v>1120</v>
      </c>
      <c r="F1318" s="3"/>
      <c r="G1318" s="5" t="s">
        <v>47</v>
      </c>
      <c r="H1318" s="3"/>
      <c r="I1318" s="12" t="s">
        <v>48</v>
      </c>
      <c r="J1318" s="3"/>
      <c r="K1318" s="3" t="s">
        <v>49</v>
      </c>
      <c r="L1318" s="11" t="s">
        <v>50</v>
      </c>
      <c r="M1318" s="3">
        <v>36</v>
      </c>
      <c r="N1318" s="3"/>
      <c r="O1318" s="10">
        <v>5000</v>
      </c>
      <c r="P1318" s="8" t="s">
        <v>51</v>
      </c>
      <c r="Q1318" s="9" t="s">
        <v>51</v>
      </c>
    </row>
    <row r="1319" spans="1:17" ht="15" hidden="1" x14ac:dyDescent="0.25">
      <c r="A1319" s="3" t="s">
        <v>3121</v>
      </c>
      <c r="B1319" s="3" t="s">
        <v>7</v>
      </c>
      <c r="C1319" s="3" t="s">
        <v>78</v>
      </c>
      <c r="D1319" s="3" t="s">
        <v>1119</v>
      </c>
      <c r="E1319" s="5" t="s">
        <v>1120</v>
      </c>
      <c r="F1319" s="3"/>
      <c r="G1319" s="5" t="s">
        <v>47</v>
      </c>
      <c r="H1319" s="3"/>
      <c r="I1319" s="12" t="s">
        <v>48</v>
      </c>
      <c r="J1319" s="3"/>
      <c r="K1319" s="3" t="s">
        <v>49</v>
      </c>
      <c r="L1319" s="11" t="s">
        <v>50</v>
      </c>
      <c r="M1319" s="3">
        <v>36</v>
      </c>
      <c r="N1319" s="3"/>
      <c r="O1319" s="10">
        <v>46167</v>
      </c>
      <c r="P1319" s="8" t="s">
        <v>51</v>
      </c>
      <c r="Q1319" s="9" t="s">
        <v>51</v>
      </c>
    </row>
    <row r="1320" spans="1:17" ht="15" hidden="1" x14ac:dyDescent="0.25">
      <c r="A1320" s="3" t="s">
        <v>3122</v>
      </c>
      <c r="B1320" s="3" t="s">
        <v>2</v>
      </c>
      <c r="C1320" s="3" t="s">
        <v>78</v>
      </c>
      <c r="D1320" s="3" t="s">
        <v>1147</v>
      </c>
      <c r="E1320" s="5" t="s">
        <v>1148</v>
      </c>
      <c r="F1320" s="3"/>
      <c r="G1320" s="5" t="s">
        <v>47</v>
      </c>
      <c r="H1320" s="3"/>
      <c r="I1320" s="12" t="s">
        <v>48</v>
      </c>
      <c r="J1320" s="3"/>
      <c r="K1320" s="3" t="s">
        <v>49</v>
      </c>
      <c r="L1320" s="11">
        <v>42705</v>
      </c>
      <c r="M1320" s="3">
        <v>24</v>
      </c>
      <c r="N1320" s="3"/>
      <c r="O1320" s="10">
        <v>1000000</v>
      </c>
      <c r="P1320" s="8" t="s">
        <v>81</v>
      </c>
      <c r="Q1320" s="9" t="s">
        <v>81</v>
      </c>
    </row>
    <row r="1321" spans="1:17" ht="15" hidden="1" x14ac:dyDescent="0.25">
      <c r="A1321" s="3" t="s">
        <v>3123</v>
      </c>
      <c r="B1321" s="3" t="s">
        <v>7</v>
      </c>
      <c r="C1321" s="3" t="s">
        <v>78</v>
      </c>
      <c r="D1321" s="3" t="s">
        <v>1119</v>
      </c>
      <c r="E1321" s="5" t="s">
        <v>1120</v>
      </c>
      <c r="F1321" s="3"/>
      <c r="G1321" s="5" t="s">
        <v>47</v>
      </c>
      <c r="H1321" s="3"/>
      <c r="I1321" s="12" t="s">
        <v>48</v>
      </c>
      <c r="J1321" s="3"/>
      <c r="K1321" s="3" t="s">
        <v>49</v>
      </c>
      <c r="L1321" s="11" t="s">
        <v>50</v>
      </c>
      <c r="M1321" s="3">
        <v>36</v>
      </c>
      <c r="N1321" s="3"/>
      <c r="O1321" s="10">
        <v>109775</v>
      </c>
      <c r="P1321" s="8" t="s">
        <v>51</v>
      </c>
      <c r="Q1321" s="9" t="s">
        <v>51</v>
      </c>
    </row>
    <row r="1322" spans="1:17" ht="15" hidden="1" x14ac:dyDescent="0.25">
      <c r="A1322" s="3" t="s">
        <v>3124</v>
      </c>
      <c r="B1322" s="3" t="s">
        <v>7</v>
      </c>
      <c r="C1322" s="3" t="s">
        <v>78</v>
      </c>
      <c r="D1322" s="3" t="s">
        <v>1119</v>
      </c>
      <c r="E1322" s="5" t="s">
        <v>1120</v>
      </c>
      <c r="F1322" s="3"/>
      <c r="G1322" s="5" t="s">
        <v>47</v>
      </c>
      <c r="H1322" s="3"/>
      <c r="I1322" s="12" t="s">
        <v>48</v>
      </c>
      <c r="J1322" s="3"/>
      <c r="K1322" s="3" t="s">
        <v>49</v>
      </c>
      <c r="L1322" s="11" t="s">
        <v>50</v>
      </c>
      <c r="M1322" s="3">
        <v>36</v>
      </c>
      <c r="N1322" s="3"/>
      <c r="O1322" s="10">
        <v>12200</v>
      </c>
      <c r="P1322" s="8" t="s">
        <v>51</v>
      </c>
      <c r="Q1322" s="9" t="s">
        <v>51</v>
      </c>
    </row>
    <row r="1323" spans="1:17" ht="15" hidden="1" x14ac:dyDescent="0.25">
      <c r="A1323" s="3" t="s">
        <v>2006</v>
      </c>
      <c r="B1323" s="3" t="s">
        <v>7</v>
      </c>
      <c r="C1323" s="3" t="s">
        <v>78</v>
      </c>
      <c r="D1323" s="3" t="s">
        <v>1149</v>
      </c>
      <c r="E1323" s="5" t="s">
        <v>1150</v>
      </c>
      <c r="F1323" s="3"/>
      <c r="G1323" s="5" t="s">
        <v>47</v>
      </c>
      <c r="H1323" s="3"/>
      <c r="I1323" s="12" t="s">
        <v>48</v>
      </c>
      <c r="J1323" s="3"/>
      <c r="K1323" s="3" t="s">
        <v>49</v>
      </c>
      <c r="L1323" s="11">
        <v>42705</v>
      </c>
      <c r="M1323" s="3">
        <v>36</v>
      </c>
      <c r="N1323" s="3"/>
      <c r="O1323" s="10">
        <v>67000</v>
      </c>
      <c r="P1323" s="8" t="s">
        <v>75</v>
      </c>
      <c r="Q1323" s="9" t="s">
        <v>75</v>
      </c>
    </row>
    <row r="1324" spans="1:17" ht="15" hidden="1" x14ac:dyDescent="0.25">
      <c r="A1324" s="3" t="s">
        <v>2007</v>
      </c>
      <c r="B1324" s="3" t="s">
        <v>7</v>
      </c>
      <c r="C1324" s="3" t="s">
        <v>78</v>
      </c>
      <c r="D1324" s="3" t="s">
        <v>1117</v>
      </c>
      <c r="E1324" s="5" t="s">
        <v>1118</v>
      </c>
      <c r="F1324" s="3"/>
      <c r="G1324" s="5" t="s">
        <v>47</v>
      </c>
      <c r="H1324" s="3"/>
      <c r="I1324" s="12" t="s">
        <v>48</v>
      </c>
      <c r="J1324" s="3"/>
      <c r="K1324" s="3" t="s">
        <v>49</v>
      </c>
      <c r="L1324" s="11">
        <v>42767</v>
      </c>
      <c r="M1324" s="3">
        <v>24</v>
      </c>
      <c r="N1324" s="3"/>
      <c r="O1324" s="10">
        <v>26000</v>
      </c>
      <c r="P1324" s="8" t="s">
        <v>92</v>
      </c>
      <c r="Q1324" s="9" t="s">
        <v>92</v>
      </c>
    </row>
    <row r="1325" spans="1:17" ht="15" hidden="1" x14ac:dyDescent="0.25">
      <c r="A1325" s="3" t="s">
        <v>3125</v>
      </c>
      <c r="B1325" s="3" t="s">
        <v>7</v>
      </c>
      <c r="C1325" s="3" t="s">
        <v>78</v>
      </c>
      <c r="D1325" s="3" t="s">
        <v>1119</v>
      </c>
      <c r="E1325" s="5" t="s">
        <v>1120</v>
      </c>
      <c r="F1325" s="3"/>
      <c r="G1325" s="5" t="s">
        <v>47</v>
      </c>
      <c r="H1325" s="3"/>
      <c r="I1325" s="12" t="s">
        <v>48</v>
      </c>
      <c r="J1325" s="3"/>
      <c r="K1325" s="3" t="s">
        <v>49</v>
      </c>
      <c r="L1325" s="11" t="s">
        <v>50</v>
      </c>
      <c r="M1325" s="3">
        <v>36</v>
      </c>
      <c r="N1325" s="3"/>
      <c r="O1325" s="10">
        <v>8500</v>
      </c>
      <c r="P1325" s="8" t="s">
        <v>51</v>
      </c>
      <c r="Q1325" s="9" t="s">
        <v>51</v>
      </c>
    </row>
    <row r="1326" spans="1:17" ht="15" hidden="1" x14ac:dyDescent="0.25">
      <c r="A1326" s="3" t="s">
        <v>3126</v>
      </c>
      <c r="B1326" s="3" t="s">
        <v>7</v>
      </c>
      <c r="C1326" s="3" t="s">
        <v>78</v>
      </c>
      <c r="D1326" s="3" t="s">
        <v>1119</v>
      </c>
      <c r="E1326" s="5" t="s">
        <v>1120</v>
      </c>
      <c r="F1326" s="3"/>
      <c r="G1326" s="5" t="s">
        <v>47</v>
      </c>
      <c r="H1326" s="3"/>
      <c r="I1326" s="12" t="s">
        <v>48</v>
      </c>
      <c r="J1326" s="3"/>
      <c r="K1326" s="3" t="s">
        <v>49</v>
      </c>
      <c r="L1326" s="11" t="s">
        <v>50</v>
      </c>
      <c r="M1326" s="3">
        <v>36</v>
      </c>
      <c r="N1326" s="3"/>
      <c r="O1326" s="10">
        <v>8200</v>
      </c>
      <c r="P1326" s="8" t="s">
        <v>51</v>
      </c>
      <c r="Q1326" s="9" t="s">
        <v>51</v>
      </c>
    </row>
    <row r="1327" spans="1:17" ht="15" hidden="1" x14ac:dyDescent="0.25">
      <c r="A1327" s="3" t="s">
        <v>3127</v>
      </c>
      <c r="B1327" s="3" t="s">
        <v>7</v>
      </c>
      <c r="C1327" s="3" t="s">
        <v>78</v>
      </c>
      <c r="D1327" s="3" t="s">
        <v>1119</v>
      </c>
      <c r="E1327" s="5" t="s">
        <v>1120</v>
      </c>
      <c r="F1327" s="3"/>
      <c r="G1327" s="5" t="s">
        <v>47</v>
      </c>
      <c r="H1327" s="3"/>
      <c r="I1327" s="12" t="s">
        <v>48</v>
      </c>
      <c r="J1327" s="3"/>
      <c r="K1327" s="3" t="s">
        <v>49</v>
      </c>
      <c r="L1327" s="11" t="s">
        <v>50</v>
      </c>
      <c r="M1327" s="3">
        <v>36</v>
      </c>
      <c r="N1327" s="3"/>
      <c r="O1327" s="10">
        <v>66000</v>
      </c>
      <c r="P1327" s="8" t="s">
        <v>51</v>
      </c>
      <c r="Q1327" s="7" t="s">
        <v>51</v>
      </c>
    </row>
    <row r="1328" spans="1:17" ht="15" hidden="1" x14ac:dyDescent="0.25">
      <c r="A1328" s="3" t="s">
        <v>3128</v>
      </c>
      <c r="B1328" s="3" t="s">
        <v>7</v>
      </c>
      <c r="C1328" s="3" t="s">
        <v>78</v>
      </c>
      <c r="D1328" s="3" t="s">
        <v>1119</v>
      </c>
      <c r="E1328" s="5" t="s">
        <v>1120</v>
      </c>
      <c r="F1328" s="3"/>
      <c r="G1328" s="5" t="s">
        <v>47</v>
      </c>
      <c r="H1328" s="3"/>
      <c r="I1328" s="12" t="s">
        <v>48</v>
      </c>
      <c r="J1328" s="3"/>
      <c r="K1328" s="3" t="s">
        <v>49</v>
      </c>
      <c r="L1328" s="11" t="s">
        <v>50</v>
      </c>
      <c r="M1328" s="3">
        <v>36</v>
      </c>
      <c r="N1328" s="3"/>
      <c r="O1328" s="10">
        <v>39900</v>
      </c>
      <c r="P1328" s="8" t="s">
        <v>51</v>
      </c>
      <c r="Q1328" s="9" t="s">
        <v>51</v>
      </c>
    </row>
    <row r="1329" spans="1:17" ht="15" hidden="1" x14ac:dyDescent="0.25">
      <c r="A1329" s="3" t="s">
        <v>3129</v>
      </c>
      <c r="B1329" s="3" t="s">
        <v>7</v>
      </c>
      <c r="C1329" s="3" t="s">
        <v>78</v>
      </c>
      <c r="D1329" s="3" t="s">
        <v>1119</v>
      </c>
      <c r="E1329" s="5" t="s">
        <v>1120</v>
      </c>
      <c r="F1329" s="3"/>
      <c r="G1329" s="5" t="s">
        <v>47</v>
      </c>
      <c r="H1329" s="3"/>
      <c r="I1329" s="12" t="s">
        <v>48</v>
      </c>
      <c r="J1329" s="3"/>
      <c r="K1329" s="3" t="s">
        <v>49</v>
      </c>
      <c r="L1329" s="11" t="s">
        <v>50</v>
      </c>
      <c r="M1329" s="3">
        <v>36</v>
      </c>
      <c r="N1329" s="3"/>
      <c r="O1329" s="10">
        <v>13352</v>
      </c>
      <c r="P1329" s="8" t="s">
        <v>51</v>
      </c>
      <c r="Q1329" s="9" t="s">
        <v>51</v>
      </c>
    </row>
    <row r="1330" spans="1:17" ht="15" hidden="1" x14ac:dyDescent="0.25">
      <c r="A1330" s="3" t="s">
        <v>2008</v>
      </c>
      <c r="B1330" s="3" t="s">
        <v>1</v>
      </c>
      <c r="C1330" s="3" t="s">
        <v>78</v>
      </c>
      <c r="D1330" s="3" t="s">
        <v>82</v>
      </c>
      <c r="E1330" s="5" t="s">
        <v>83</v>
      </c>
      <c r="F1330" s="3"/>
      <c r="G1330" s="5" t="s">
        <v>47</v>
      </c>
      <c r="H1330" s="3"/>
      <c r="I1330" s="12" t="s">
        <v>48</v>
      </c>
      <c r="J1330" s="3"/>
      <c r="K1330" s="3" t="s">
        <v>49</v>
      </c>
      <c r="L1330" s="11">
        <v>42461</v>
      </c>
      <c r="M1330" s="3">
        <v>36</v>
      </c>
      <c r="N1330" s="3"/>
      <c r="O1330" s="10">
        <v>10000</v>
      </c>
      <c r="P1330" s="8" t="s">
        <v>75</v>
      </c>
      <c r="Q1330" s="9" t="s">
        <v>75</v>
      </c>
    </row>
    <row r="1331" spans="1:17" ht="15" hidden="1" x14ac:dyDescent="0.25">
      <c r="A1331" s="3" t="s">
        <v>3130</v>
      </c>
      <c r="B1331" s="3" t="s">
        <v>7</v>
      </c>
      <c r="C1331" s="3" t="s">
        <v>78</v>
      </c>
      <c r="D1331" s="3" t="s">
        <v>1119</v>
      </c>
      <c r="E1331" s="5" t="s">
        <v>1120</v>
      </c>
      <c r="F1331" s="3"/>
      <c r="G1331" s="5" t="s">
        <v>47</v>
      </c>
      <c r="H1331" s="3"/>
      <c r="I1331" s="12" t="s">
        <v>48</v>
      </c>
      <c r="J1331" s="3"/>
      <c r="K1331" s="3" t="s">
        <v>49</v>
      </c>
      <c r="L1331" s="11" t="s">
        <v>50</v>
      </c>
      <c r="M1331" s="3">
        <v>36</v>
      </c>
      <c r="N1331" s="3"/>
      <c r="O1331" s="10">
        <v>156160</v>
      </c>
      <c r="P1331" s="8" t="s">
        <v>51</v>
      </c>
      <c r="Q1331" s="9" t="s">
        <v>51</v>
      </c>
    </row>
    <row r="1332" spans="1:17" ht="15" hidden="1" x14ac:dyDescent="0.25">
      <c r="A1332" s="3" t="s">
        <v>2009</v>
      </c>
      <c r="B1332" s="3" t="s">
        <v>2</v>
      </c>
      <c r="C1332" s="3" t="s">
        <v>78</v>
      </c>
      <c r="D1332" s="3" t="s">
        <v>336</v>
      </c>
      <c r="E1332" s="5" t="s">
        <v>337</v>
      </c>
      <c r="F1332" s="3"/>
      <c r="G1332" s="5" t="s">
        <v>47</v>
      </c>
      <c r="H1332" s="3"/>
      <c r="I1332" s="12" t="s">
        <v>48</v>
      </c>
      <c r="J1332" s="3"/>
      <c r="K1332" s="3" t="s">
        <v>49</v>
      </c>
      <c r="L1332" s="11">
        <v>42705</v>
      </c>
      <c r="M1332" s="3">
        <v>24</v>
      </c>
      <c r="N1332" s="3"/>
      <c r="O1332" s="10">
        <v>60000</v>
      </c>
      <c r="P1332" s="8" t="s">
        <v>92</v>
      </c>
      <c r="Q1332" s="9" t="s">
        <v>92</v>
      </c>
    </row>
    <row r="1333" spans="1:17" ht="15" hidden="1" x14ac:dyDescent="0.25">
      <c r="A1333" s="3" t="s">
        <v>2010</v>
      </c>
      <c r="B1333" s="3" t="s">
        <v>2</v>
      </c>
      <c r="C1333" s="3" t="s">
        <v>44</v>
      </c>
      <c r="D1333" s="3" t="s">
        <v>1155</v>
      </c>
      <c r="E1333" s="5" t="s">
        <v>1156</v>
      </c>
      <c r="F1333" s="3"/>
      <c r="G1333" s="5" t="s">
        <v>47</v>
      </c>
      <c r="H1333" s="3"/>
      <c r="I1333" s="12" t="s">
        <v>48</v>
      </c>
      <c r="J1333" s="3"/>
      <c r="K1333" s="3" t="s">
        <v>49</v>
      </c>
      <c r="L1333" s="11" t="s">
        <v>50</v>
      </c>
      <c r="M1333" s="3">
        <v>12</v>
      </c>
      <c r="N1333" s="3"/>
      <c r="O1333" s="10">
        <v>140000</v>
      </c>
      <c r="P1333" s="8" t="s">
        <v>92</v>
      </c>
      <c r="Q1333" s="9" t="s">
        <v>92</v>
      </c>
    </row>
    <row r="1334" spans="1:17" ht="15" hidden="1" x14ac:dyDescent="0.25">
      <c r="A1334" s="3" t="s">
        <v>2011</v>
      </c>
      <c r="B1334" s="3" t="s">
        <v>7</v>
      </c>
      <c r="C1334" s="3" t="s">
        <v>52</v>
      </c>
      <c r="D1334" s="3" t="s">
        <v>53</v>
      </c>
      <c r="E1334" s="5" t="s">
        <v>54</v>
      </c>
      <c r="F1334" s="3" t="s">
        <v>1157</v>
      </c>
      <c r="G1334" s="5" t="s">
        <v>1158</v>
      </c>
      <c r="H1334" s="3"/>
      <c r="I1334" s="12" t="s">
        <v>57</v>
      </c>
      <c r="J1334" s="3"/>
      <c r="K1334" s="3" t="s">
        <v>58</v>
      </c>
      <c r="L1334" s="11">
        <v>42795</v>
      </c>
      <c r="M1334" s="3">
        <v>36</v>
      </c>
      <c r="N1334" s="3"/>
      <c r="O1334" s="10">
        <v>36000</v>
      </c>
      <c r="P1334" s="8" t="s">
        <v>187</v>
      </c>
      <c r="Q1334" s="9" t="s">
        <v>187</v>
      </c>
    </row>
    <row r="1335" spans="1:17" ht="15" hidden="1" x14ac:dyDescent="0.25">
      <c r="A1335" s="3" t="s">
        <v>3131</v>
      </c>
      <c r="B1335" s="3" t="s">
        <v>589</v>
      </c>
      <c r="C1335" s="3" t="s">
        <v>52</v>
      </c>
      <c r="D1335" s="3" t="s">
        <v>53</v>
      </c>
      <c r="E1335" s="5" t="s">
        <v>54</v>
      </c>
      <c r="F1335" s="3" t="s">
        <v>1159</v>
      </c>
      <c r="G1335" s="5" t="s">
        <v>1160</v>
      </c>
      <c r="H1335" s="3"/>
      <c r="I1335" s="12" t="s">
        <v>48</v>
      </c>
      <c r="J1335" s="3"/>
      <c r="K1335" s="3" t="s">
        <v>49</v>
      </c>
      <c r="L1335" s="11" t="s">
        <v>50</v>
      </c>
      <c r="M1335" s="3">
        <v>36</v>
      </c>
      <c r="N1335" s="3"/>
      <c r="O1335" s="10">
        <v>43000</v>
      </c>
      <c r="P1335" s="8" t="s">
        <v>84</v>
      </c>
      <c r="Q1335" s="9" t="s">
        <v>51</v>
      </c>
    </row>
    <row r="1336" spans="1:17" ht="15" hidden="1" x14ac:dyDescent="0.25">
      <c r="A1336" s="3" t="s">
        <v>3132</v>
      </c>
      <c r="B1336" s="3" t="s">
        <v>589</v>
      </c>
      <c r="C1336" s="3" t="s">
        <v>52</v>
      </c>
      <c r="D1336" s="3" t="s">
        <v>53</v>
      </c>
      <c r="E1336" s="5" t="s">
        <v>54</v>
      </c>
      <c r="F1336" s="3" t="s">
        <v>1159</v>
      </c>
      <c r="G1336" s="5" t="s">
        <v>1160</v>
      </c>
      <c r="H1336" s="3"/>
      <c r="I1336" s="12" t="s">
        <v>48</v>
      </c>
      <c r="J1336" s="3"/>
      <c r="K1336" s="3" t="s">
        <v>49</v>
      </c>
      <c r="L1336" s="11" t="s">
        <v>50</v>
      </c>
      <c r="M1336" s="3">
        <v>36</v>
      </c>
      <c r="N1336" s="3"/>
      <c r="O1336" s="10">
        <v>42000</v>
      </c>
      <c r="P1336" s="8" t="s">
        <v>84</v>
      </c>
      <c r="Q1336" s="9" t="s">
        <v>64</v>
      </c>
    </row>
    <row r="1337" spans="1:17" ht="15" hidden="1" x14ac:dyDescent="0.25">
      <c r="A1337" s="3" t="s">
        <v>2012</v>
      </c>
      <c r="B1337" s="3" t="s">
        <v>589</v>
      </c>
      <c r="C1337" s="3" t="s">
        <v>52</v>
      </c>
      <c r="D1337" s="3" t="s">
        <v>53</v>
      </c>
      <c r="E1337" s="5" t="s">
        <v>54</v>
      </c>
      <c r="F1337" s="3" t="s">
        <v>1159</v>
      </c>
      <c r="G1337" s="5" t="s">
        <v>1160</v>
      </c>
      <c r="H1337" s="3"/>
      <c r="I1337" s="12" t="s">
        <v>48</v>
      </c>
      <c r="J1337" s="3"/>
      <c r="K1337" s="3" t="s">
        <v>49</v>
      </c>
      <c r="L1337" s="11" t="s">
        <v>50</v>
      </c>
      <c r="M1337" s="3">
        <v>36</v>
      </c>
      <c r="N1337" s="3"/>
      <c r="O1337" s="10">
        <v>146000</v>
      </c>
      <c r="P1337" s="8" t="s">
        <v>84</v>
      </c>
      <c r="Q1337" s="9" t="s">
        <v>84</v>
      </c>
    </row>
    <row r="1338" spans="1:17" ht="15" hidden="1" x14ac:dyDescent="0.25">
      <c r="A1338" s="3" t="s">
        <v>3133</v>
      </c>
      <c r="B1338" s="3" t="s">
        <v>7</v>
      </c>
      <c r="C1338" s="3" t="s">
        <v>52</v>
      </c>
      <c r="D1338" s="3" t="s">
        <v>53</v>
      </c>
      <c r="E1338" s="5" t="s">
        <v>54</v>
      </c>
      <c r="F1338" s="3" t="s">
        <v>62</v>
      </c>
      <c r="G1338" s="5" t="s">
        <v>63</v>
      </c>
      <c r="H1338" s="3"/>
      <c r="I1338" s="12" t="s">
        <v>57</v>
      </c>
      <c r="J1338" s="3"/>
      <c r="K1338" s="3" t="s">
        <v>58</v>
      </c>
      <c r="L1338" s="11">
        <v>42339</v>
      </c>
      <c r="M1338" s="3">
        <v>24</v>
      </c>
      <c r="N1338" s="3"/>
      <c r="O1338" s="10">
        <v>130000</v>
      </c>
      <c r="P1338" s="8" t="s">
        <v>103</v>
      </c>
      <c r="Q1338" s="9" t="s">
        <v>103</v>
      </c>
    </row>
    <row r="1339" spans="1:17" ht="15" hidden="1" x14ac:dyDescent="0.25">
      <c r="A1339" s="3" t="s">
        <v>3134</v>
      </c>
      <c r="B1339" s="3" t="s">
        <v>589</v>
      </c>
      <c r="C1339" s="3" t="s">
        <v>52</v>
      </c>
      <c r="D1339" s="3" t="s">
        <v>53</v>
      </c>
      <c r="E1339" s="5" t="s">
        <v>54</v>
      </c>
      <c r="F1339" s="3" t="s">
        <v>1161</v>
      </c>
      <c r="G1339" s="5" t="s">
        <v>1162</v>
      </c>
      <c r="H1339" s="3"/>
      <c r="I1339" s="12" t="s">
        <v>48</v>
      </c>
      <c r="J1339" s="3"/>
      <c r="K1339" s="3" t="s">
        <v>49</v>
      </c>
      <c r="L1339" s="11">
        <v>43160</v>
      </c>
      <c r="M1339" s="3">
        <v>36</v>
      </c>
      <c r="N1339" s="3"/>
      <c r="O1339" s="10">
        <v>93000</v>
      </c>
      <c r="P1339" s="8" t="s">
        <v>103</v>
      </c>
      <c r="Q1339" s="9" t="s">
        <v>51</v>
      </c>
    </row>
    <row r="1340" spans="1:17" ht="15" hidden="1" x14ac:dyDescent="0.25">
      <c r="A1340" s="3" t="s">
        <v>3135</v>
      </c>
      <c r="B1340" s="3" t="s">
        <v>589</v>
      </c>
      <c r="C1340" s="3" t="s">
        <v>52</v>
      </c>
      <c r="D1340" s="3" t="s">
        <v>53</v>
      </c>
      <c r="E1340" s="5" t="s">
        <v>54</v>
      </c>
      <c r="F1340" s="3" t="s">
        <v>1161</v>
      </c>
      <c r="G1340" s="5" t="s">
        <v>1162</v>
      </c>
      <c r="H1340" s="3"/>
      <c r="I1340" s="12" t="s">
        <v>48</v>
      </c>
      <c r="J1340" s="3"/>
      <c r="K1340" s="3" t="s">
        <v>49</v>
      </c>
      <c r="L1340" s="11">
        <v>43160</v>
      </c>
      <c r="M1340" s="3">
        <v>36</v>
      </c>
      <c r="N1340" s="3"/>
      <c r="O1340" s="10">
        <v>10000</v>
      </c>
      <c r="P1340" s="8" t="s">
        <v>103</v>
      </c>
      <c r="Q1340" s="9" t="s">
        <v>64</v>
      </c>
    </row>
    <row r="1341" spans="1:17" ht="15" hidden="1" x14ac:dyDescent="0.25">
      <c r="A1341" s="3" t="s">
        <v>3136</v>
      </c>
      <c r="B1341" s="3" t="s">
        <v>589</v>
      </c>
      <c r="C1341" s="3" t="s">
        <v>52</v>
      </c>
      <c r="D1341" s="3" t="s">
        <v>53</v>
      </c>
      <c r="E1341" s="5" t="s">
        <v>54</v>
      </c>
      <c r="F1341" s="3" t="s">
        <v>1161</v>
      </c>
      <c r="G1341" s="5" t="s">
        <v>1162</v>
      </c>
      <c r="H1341" s="3"/>
      <c r="I1341" s="12" t="s">
        <v>48</v>
      </c>
      <c r="J1341" s="3"/>
      <c r="K1341" s="3" t="s">
        <v>49</v>
      </c>
      <c r="L1341" s="11">
        <v>43160</v>
      </c>
      <c r="M1341" s="3">
        <v>36</v>
      </c>
      <c r="N1341" s="3"/>
      <c r="O1341" s="10">
        <v>9500</v>
      </c>
      <c r="P1341" s="8" t="s">
        <v>103</v>
      </c>
      <c r="Q1341" s="9" t="s">
        <v>246</v>
      </c>
    </row>
    <row r="1342" spans="1:17" hidden="1" x14ac:dyDescent="0.3">
      <c r="A1342" s="3" t="s">
        <v>3137</v>
      </c>
      <c r="B1342" s="3" t="s">
        <v>589</v>
      </c>
      <c r="C1342" s="3" t="s">
        <v>52</v>
      </c>
      <c r="D1342" s="3" t="s">
        <v>53</v>
      </c>
      <c r="E1342" s="5" t="s">
        <v>54</v>
      </c>
      <c r="F1342" s="3" t="s">
        <v>1161</v>
      </c>
      <c r="G1342" s="5" t="s">
        <v>1162</v>
      </c>
      <c r="H1342" s="3"/>
      <c r="I1342" s="12" t="s">
        <v>48</v>
      </c>
      <c r="J1342" s="3"/>
      <c r="K1342" s="3" t="s">
        <v>49</v>
      </c>
      <c r="L1342" s="11">
        <v>43160</v>
      </c>
      <c r="M1342" s="3">
        <v>36</v>
      </c>
      <c r="N1342" s="3"/>
      <c r="O1342" s="10">
        <v>107000</v>
      </c>
      <c r="P1342" s="8" t="s">
        <v>103</v>
      </c>
      <c r="Q1342" s="9" t="s">
        <v>59</v>
      </c>
    </row>
    <row r="1343" spans="1:17" ht="15" hidden="1" x14ac:dyDescent="0.25">
      <c r="A1343" s="3" t="s">
        <v>3138</v>
      </c>
      <c r="B1343" s="3" t="s">
        <v>589</v>
      </c>
      <c r="C1343" s="3" t="s">
        <v>52</v>
      </c>
      <c r="D1343" s="3" t="s">
        <v>53</v>
      </c>
      <c r="E1343" s="5" t="s">
        <v>54</v>
      </c>
      <c r="F1343" s="3" t="s">
        <v>1161</v>
      </c>
      <c r="G1343" s="5" t="s">
        <v>1162</v>
      </c>
      <c r="H1343" s="3"/>
      <c r="I1343" s="12" t="s">
        <v>48</v>
      </c>
      <c r="J1343" s="3"/>
      <c r="K1343" s="3" t="s">
        <v>49</v>
      </c>
      <c r="L1343" s="11">
        <v>43160</v>
      </c>
      <c r="M1343" s="3">
        <v>36</v>
      </c>
      <c r="N1343" s="3"/>
      <c r="O1343" s="10">
        <v>110000</v>
      </c>
      <c r="P1343" s="8" t="s">
        <v>103</v>
      </c>
      <c r="Q1343" s="9" t="s">
        <v>103</v>
      </c>
    </row>
    <row r="1344" spans="1:17" ht="15" hidden="1" x14ac:dyDescent="0.25">
      <c r="A1344" s="3" t="s">
        <v>3139</v>
      </c>
      <c r="B1344" s="3" t="s">
        <v>589</v>
      </c>
      <c r="C1344" s="3" t="s">
        <v>52</v>
      </c>
      <c r="D1344" s="3" t="s">
        <v>53</v>
      </c>
      <c r="E1344" s="5" t="s">
        <v>54</v>
      </c>
      <c r="F1344" s="3" t="s">
        <v>1161</v>
      </c>
      <c r="G1344" s="5" t="s">
        <v>1162</v>
      </c>
      <c r="H1344" s="3"/>
      <c r="I1344" s="12" t="s">
        <v>48</v>
      </c>
      <c r="J1344" s="3"/>
      <c r="K1344" s="3" t="s">
        <v>49</v>
      </c>
      <c r="L1344" s="11">
        <v>43160</v>
      </c>
      <c r="M1344" s="3">
        <v>36</v>
      </c>
      <c r="N1344" s="3"/>
      <c r="O1344" s="10">
        <v>163000</v>
      </c>
      <c r="P1344" s="8" t="s">
        <v>103</v>
      </c>
      <c r="Q1344" s="9" t="s">
        <v>113</v>
      </c>
    </row>
    <row r="1345" spans="1:17" ht="15" hidden="1" x14ac:dyDescent="0.25">
      <c r="A1345" s="3" t="s">
        <v>3140</v>
      </c>
      <c r="B1345" s="3" t="s">
        <v>589</v>
      </c>
      <c r="C1345" s="3" t="s">
        <v>52</v>
      </c>
      <c r="D1345" s="3" t="s">
        <v>53</v>
      </c>
      <c r="E1345" s="5" t="s">
        <v>54</v>
      </c>
      <c r="F1345" s="3" t="s">
        <v>1161</v>
      </c>
      <c r="G1345" s="5" t="s">
        <v>1162</v>
      </c>
      <c r="H1345" s="3"/>
      <c r="I1345" s="12" t="s">
        <v>48</v>
      </c>
      <c r="J1345" s="3"/>
      <c r="K1345" s="3" t="s">
        <v>49</v>
      </c>
      <c r="L1345" s="11">
        <v>43160</v>
      </c>
      <c r="M1345" s="3">
        <v>36</v>
      </c>
      <c r="N1345" s="3"/>
      <c r="O1345" s="10">
        <v>16000</v>
      </c>
      <c r="P1345" s="8" t="s">
        <v>103</v>
      </c>
      <c r="Q1345" s="9" t="s">
        <v>81</v>
      </c>
    </row>
    <row r="1346" spans="1:17" ht="15" hidden="1" x14ac:dyDescent="0.25">
      <c r="A1346" s="3" t="s">
        <v>2013</v>
      </c>
      <c r="B1346" s="3" t="s">
        <v>7</v>
      </c>
      <c r="C1346" s="3" t="s">
        <v>52</v>
      </c>
      <c r="D1346" s="3" t="s">
        <v>498</v>
      </c>
      <c r="E1346" s="5" t="s">
        <v>499</v>
      </c>
      <c r="F1346" s="3" t="s">
        <v>1042</v>
      </c>
      <c r="G1346" s="5" t="s">
        <v>1043</v>
      </c>
      <c r="H1346" s="3"/>
      <c r="I1346" s="12" t="s">
        <v>48</v>
      </c>
      <c r="J1346" s="3"/>
      <c r="K1346" s="3" t="s">
        <v>49</v>
      </c>
      <c r="L1346" s="11" t="s">
        <v>50</v>
      </c>
      <c r="M1346" s="3">
        <v>24</v>
      </c>
      <c r="N1346" s="3"/>
      <c r="O1346" s="10">
        <v>83000</v>
      </c>
      <c r="P1346" s="8" t="s">
        <v>187</v>
      </c>
      <c r="Q1346" s="9" t="s">
        <v>187</v>
      </c>
    </row>
    <row r="1347" spans="1:17" ht="15" hidden="1" x14ac:dyDescent="0.25">
      <c r="A1347" s="3" t="s">
        <v>3141</v>
      </c>
      <c r="B1347" s="3" t="s">
        <v>5</v>
      </c>
      <c r="C1347" s="3" t="s">
        <v>52</v>
      </c>
      <c r="D1347" s="3" t="s">
        <v>698</v>
      </c>
      <c r="E1347" s="5" t="s">
        <v>699</v>
      </c>
      <c r="F1347" s="3" t="s">
        <v>436</v>
      </c>
      <c r="G1347" s="5" t="s">
        <v>437</v>
      </c>
      <c r="H1347" s="3"/>
      <c r="I1347" s="12" t="s">
        <v>57</v>
      </c>
      <c r="J1347" s="3"/>
      <c r="K1347" s="3" t="s">
        <v>58</v>
      </c>
      <c r="L1347" s="11">
        <v>42705</v>
      </c>
      <c r="M1347" s="3">
        <v>36</v>
      </c>
      <c r="N1347" s="3"/>
      <c r="O1347" s="10">
        <v>100000</v>
      </c>
      <c r="P1347" s="8" t="s">
        <v>113</v>
      </c>
      <c r="Q1347" s="9" t="s">
        <v>113</v>
      </c>
    </row>
    <row r="1348" spans="1:17" ht="15" hidden="1" x14ac:dyDescent="0.25">
      <c r="A1348" s="3" t="s">
        <v>3142</v>
      </c>
      <c r="B1348" s="3" t="s">
        <v>10</v>
      </c>
      <c r="C1348" s="3" t="s">
        <v>52</v>
      </c>
      <c r="D1348" s="3" t="s">
        <v>53</v>
      </c>
      <c r="E1348" s="5" t="s">
        <v>54</v>
      </c>
      <c r="F1348" s="3" t="s">
        <v>1163</v>
      </c>
      <c r="G1348" s="5" t="s">
        <v>1164</v>
      </c>
      <c r="H1348" s="3"/>
      <c r="I1348" s="12" t="s">
        <v>48</v>
      </c>
      <c r="J1348" s="3"/>
      <c r="K1348" s="3" t="s">
        <v>49</v>
      </c>
      <c r="L1348" s="11">
        <v>43435</v>
      </c>
      <c r="M1348" s="3">
        <v>36</v>
      </c>
      <c r="N1348" s="3"/>
      <c r="O1348" s="10">
        <v>73342.429999999993</v>
      </c>
      <c r="P1348" s="8" t="s">
        <v>51</v>
      </c>
      <c r="Q1348" s="9" t="s">
        <v>51</v>
      </c>
    </row>
    <row r="1349" spans="1:17" ht="15" hidden="1" x14ac:dyDescent="0.25">
      <c r="A1349" s="3" t="s">
        <v>3143</v>
      </c>
      <c r="B1349" s="3" t="s">
        <v>10</v>
      </c>
      <c r="C1349" s="3" t="s">
        <v>52</v>
      </c>
      <c r="D1349" s="3" t="s">
        <v>1165</v>
      </c>
      <c r="E1349" s="5" t="s">
        <v>1166</v>
      </c>
      <c r="F1349" s="3" t="s">
        <v>1167</v>
      </c>
      <c r="G1349" s="5" t="s">
        <v>1168</v>
      </c>
      <c r="H1349" s="3"/>
      <c r="I1349" s="12" t="s">
        <v>48</v>
      </c>
      <c r="J1349" s="3"/>
      <c r="K1349" s="3" t="s">
        <v>49</v>
      </c>
      <c r="L1349" s="11">
        <v>43466</v>
      </c>
      <c r="M1349" s="3">
        <v>48</v>
      </c>
      <c r="N1349" s="3"/>
      <c r="O1349" s="10">
        <v>48920</v>
      </c>
      <c r="P1349" s="8" t="s">
        <v>81</v>
      </c>
      <c r="Q1349" s="9" t="s">
        <v>81</v>
      </c>
    </row>
    <row r="1350" spans="1:17" ht="15" hidden="1" x14ac:dyDescent="0.25">
      <c r="A1350" s="3" t="s">
        <v>3144</v>
      </c>
      <c r="B1350" s="3" t="s">
        <v>210</v>
      </c>
      <c r="C1350" s="3" t="s">
        <v>52</v>
      </c>
      <c r="D1350" s="3" t="s">
        <v>1169</v>
      </c>
      <c r="E1350" s="5" t="s">
        <v>1170</v>
      </c>
      <c r="F1350" s="3" t="s">
        <v>742</v>
      </c>
      <c r="G1350" s="5" t="s">
        <v>743</v>
      </c>
      <c r="H1350" s="3"/>
      <c r="I1350" s="12" t="s">
        <v>48</v>
      </c>
      <c r="J1350" s="3"/>
      <c r="K1350" s="3" t="s">
        <v>49</v>
      </c>
      <c r="L1350" s="11">
        <v>42826</v>
      </c>
      <c r="M1350" s="3">
        <v>36</v>
      </c>
      <c r="N1350" s="3"/>
      <c r="O1350" s="10">
        <v>10000</v>
      </c>
      <c r="P1350" s="8" t="s">
        <v>64</v>
      </c>
      <c r="Q1350" s="9" t="s">
        <v>51</v>
      </c>
    </row>
    <row r="1351" spans="1:17" ht="15" hidden="1" x14ac:dyDescent="0.25">
      <c r="A1351" s="3" t="s">
        <v>3145</v>
      </c>
      <c r="B1351" s="3" t="s">
        <v>210</v>
      </c>
      <c r="C1351" s="3" t="s">
        <v>52</v>
      </c>
      <c r="D1351" s="3" t="s">
        <v>1169</v>
      </c>
      <c r="E1351" s="5" t="s">
        <v>1170</v>
      </c>
      <c r="F1351" s="3" t="s">
        <v>742</v>
      </c>
      <c r="G1351" s="5" t="s">
        <v>743</v>
      </c>
      <c r="H1351" s="3"/>
      <c r="I1351" s="12" t="s">
        <v>48</v>
      </c>
      <c r="J1351" s="3"/>
      <c r="K1351" s="3" t="s">
        <v>49</v>
      </c>
      <c r="L1351" s="11">
        <v>42826</v>
      </c>
      <c r="M1351" s="3">
        <v>36</v>
      </c>
      <c r="N1351" s="3"/>
      <c r="O1351" s="10">
        <v>50000</v>
      </c>
      <c r="P1351" s="8" t="s">
        <v>64</v>
      </c>
      <c r="Q1351" s="9" t="s">
        <v>64</v>
      </c>
    </row>
    <row r="1352" spans="1:17" ht="15" hidden="1" x14ac:dyDescent="0.25">
      <c r="A1352" s="3" t="s">
        <v>3146</v>
      </c>
      <c r="B1352" s="3" t="s">
        <v>210</v>
      </c>
      <c r="C1352" s="3" t="s">
        <v>52</v>
      </c>
      <c r="D1352" s="3" t="s">
        <v>1169</v>
      </c>
      <c r="E1352" s="5" t="s">
        <v>1170</v>
      </c>
      <c r="F1352" s="3" t="s">
        <v>742</v>
      </c>
      <c r="G1352" s="5" t="s">
        <v>743</v>
      </c>
      <c r="H1352" s="3"/>
      <c r="I1352" s="12" t="s">
        <v>48</v>
      </c>
      <c r="J1352" s="3"/>
      <c r="K1352" s="3" t="s">
        <v>49</v>
      </c>
      <c r="L1352" s="11">
        <v>42826</v>
      </c>
      <c r="M1352" s="3">
        <v>36</v>
      </c>
      <c r="N1352" s="3"/>
      <c r="O1352" s="10">
        <v>88000</v>
      </c>
      <c r="P1352" s="8" t="s">
        <v>64</v>
      </c>
      <c r="Q1352" s="7" t="s">
        <v>103</v>
      </c>
    </row>
    <row r="1353" spans="1:17" ht="15" hidden="1" x14ac:dyDescent="0.25">
      <c r="A1353" s="3" t="s">
        <v>3147</v>
      </c>
      <c r="B1353" s="3" t="s">
        <v>210</v>
      </c>
      <c r="C1353" s="3" t="s">
        <v>52</v>
      </c>
      <c r="D1353" s="3" t="s">
        <v>1169</v>
      </c>
      <c r="E1353" s="5" t="s">
        <v>1170</v>
      </c>
      <c r="F1353" s="3" t="s">
        <v>742</v>
      </c>
      <c r="G1353" s="5" t="s">
        <v>743</v>
      </c>
      <c r="H1353" s="3"/>
      <c r="I1353" s="12" t="s">
        <v>48</v>
      </c>
      <c r="J1353" s="3"/>
      <c r="K1353" s="3" t="s">
        <v>49</v>
      </c>
      <c r="L1353" s="11">
        <v>42826</v>
      </c>
      <c r="M1353" s="3">
        <v>36</v>
      </c>
      <c r="N1353" s="3"/>
      <c r="O1353" s="10">
        <v>40000</v>
      </c>
      <c r="P1353" s="8" t="s">
        <v>64</v>
      </c>
      <c r="Q1353" s="9" t="s">
        <v>113</v>
      </c>
    </row>
    <row r="1354" spans="1:17" ht="15" hidden="1" x14ac:dyDescent="0.25">
      <c r="A1354" s="3" t="s">
        <v>3148</v>
      </c>
      <c r="B1354" s="3" t="s">
        <v>4</v>
      </c>
      <c r="C1354" s="3" t="s">
        <v>52</v>
      </c>
      <c r="D1354" s="3" t="s">
        <v>53</v>
      </c>
      <c r="E1354" s="5" t="s">
        <v>54</v>
      </c>
      <c r="F1354" s="3" t="s">
        <v>518</v>
      </c>
      <c r="G1354" s="5" t="s">
        <v>519</v>
      </c>
      <c r="H1354" s="3"/>
      <c r="I1354" s="12" t="s">
        <v>48</v>
      </c>
      <c r="J1354" s="3"/>
      <c r="K1354" s="3" t="s">
        <v>49</v>
      </c>
      <c r="L1354" s="11">
        <v>43101</v>
      </c>
      <c r="M1354" s="3">
        <v>48</v>
      </c>
      <c r="N1354" s="3"/>
      <c r="O1354" s="10">
        <v>122255.09</v>
      </c>
      <c r="P1354" s="8" t="s">
        <v>51</v>
      </c>
      <c r="Q1354" s="9" t="s">
        <v>51</v>
      </c>
    </row>
    <row r="1355" spans="1:17" ht="15" hidden="1" x14ac:dyDescent="0.25">
      <c r="A1355" s="3" t="s">
        <v>2014</v>
      </c>
      <c r="B1355" s="3" t="s">
        <v>1</v>
      </c>
      <c r="C1355" s="3" t="s">
        <v>52</v>
      </c>
      <c r="D1355" s="3" t="s">
        <v>53</v>
      </c>
      <c r="E1355" s="5" t="s">
        <v>54</v>
      </c>
      <c r="F1355" s="3" t="s">
        <v>879</v>
      </c>
      <c r="G1355" s="5" t="s">
        <v>880</v>
      </c>
      <c r="H1355" s="3"/>
      <c r="I1355" s="12" t="s">
        <v>48</v>
      </c>
      <c r="J1355" s="3"/>
      <c r="K1355" s="3" t="s">
        <v>49</v>
      </c>
      <c r="L1355" s="11" t="s">
        <v>50</v>
      </c>
      <c r="M1355" s="3">
        <v>36</v>
      </c>
      <c r="N1355" s="3"/>
      <c r="O1355" s="10">
        <v>149000</v>
      </c>
      <c r="P1355" s="8" t="s">
        <v>84</v>
      </c>
      <c r="Q1355" s="9" t="s">
        <v>84</v>
      </c>
    </row>
    <row r="1356" spans="1:17" ht="15" hidden="1" x14ac:dyDescent="0.25">
      <c r="A1356" s="3" t="s">
        <v>2015</v>
      </c>
      <c r="B1356" s="3" t="s">
        <v>17</v>
      </c>
      <c r="C1356" s="3" t="s">
        <v>52</v>
      </c>
      <c r="D1356" s="3" t="s">
        <v>898</v>
      </c>
      <c r="E1356" s="5" t="s">
        <v>899</v>
      </c>
      <c r="F1356" s="3" t="s">
        <v>1171</v>
      </c>
      <c r="G1356" s="5" t="s">
        <v>1172</v>
      </c>
      <c r="H1356" s="3"/>
      <c r="I1356" s="12" t="s">
        <v>48</v>
      </c>
      <c r="J1356" s="3"/>
      <c r="K1356" s="3" t="s">
        <v>49</v>
      </c>
      <c r="L1356" s="11">
        <v>43070</v>
      </c>
      <c r="M1356" s="3">
        <v>36</v>
      </c>
      <c r="N1356" s="3"/>
      <c r="O1356" s="10">
        <v>71750</v>
      </c>
      <c r="P1356" s="8" t="s">
        <v>84</v>
      </c>
      <c r="Q1356" s="9" t="s">
        <v>84</v>
      </c>
    </row>
    <row r="1357" spans="1:17" ht="15" hidden="1" x14ac:dyDescent="0.25">
      <c r="A1357" s="3" t="s">
        <v>3149</v>
      </c>
      <c r="B1357" s="3" t="s">
        <v>20</v>
      </c>
      <c r="C1357" s="3" t="s">
        <v>52</v>
      </c>
      <c r="D1357" s="3" t="s">
        <v>53</v>
      </c>
      <c r="E1357" s="5" t="s">
        <v>54</v>
      </c>
      <c r="F1357" s="3" t="s">
        <v>257</v>
      </c>
      <c r="G1357" s="5" t="s">
        <v>258</v>
      </c>
      <c r="H1357" s="3"/>
      <c r="I1357" s="12" t="s">
        <v>48</v>
      </c>
      <c r="J1357" s="3"/>
      <c r="K1357" s="3" t="s">
        <v>49</v>
      </c>
      <c r="L1357" s="11" t="s">
        <v>50</v>
      </c>
      <c r="M1357" s="3">
        <v>36</v>
      </c>
      <c r="N1357" s="3"/>
      <c r="O1357" s="10">
        <v>16070</v>
      </c>
      <c r="P1357" s="8" t="s">
        <v>84</v>
      </c>
      <c r="Q1357" s="9" t="s">
        <v>113</v>
      </c>
    </row>
    <row r="1358" spans="1:17" ht="15" hidden="1" x14ac:dyDescent="0.25">
      <c r="A1358" s="3" t="s">
        <v>2016</v>
      </c>
      <c r="B1358" s="3" t="s">
        <v>20</v>
      </c>
      <c r="C1358" s="3" t="s">
        <v>52</v>
      </c>
      <c r="D1358" s="3" t="s">
        <v>53</v>
      </c>
      <c r="E1358" s="5" t="s">
        <v>54</v>
      </c>
      <c r="F1358" s="3" t="s">
        <v>257</v>
      </c>
      <c r="G1358" s="5" t="s">
        <v>258</v>
      </c>
      <c r="H1358" s="3"/>
      <c r="I1358" s="12" t="s">
        <v>48</v>
      </c>
      <c r="J1358" s="3"/>
      <c r="K1358" s="3" t="s">
        <v>49</v>
      </c>
      <c r="L1358" s="11" t="s">
        <v>50</v>
      </c>
      <c r="M1358" s="3">
        <v>36</v>
      </c>
      <c r="N1358" s="3"/>
      <c r="O1358" s="10">
        <v>394000</v>
      </c>
      <c r="P1358" s="8" t="s">
        <v>84</v>
      </c>
      <c r="Q1358" s="9" t="s">
        <v>84</v>
      </c>
    </row>
    <row r="1359" spans="1:17" ht="15" hidden="1" x14ac:dyDescent="0.25">
      <c r="A1359" s="3" t="s">
        <v>3150</v>
      </c>
      <c r="B1359" s="3" t="s">
        <v>2</v>
      </c>
      <c r="C1359" s="3" t="s">
        <v>52</v>
      </c>
      <c r="D1359" s="3" t="s">
        <v>53</v>
      </c>
      <c r="E1359" s="5" t="s">
        <v>54</v>
      </c>
      <c r="F1359" s="3" t="s">
        <v>1173</v>
      </c>
      <c r="G1359" s="5" t="s">
        <v>1174</v>
      </c>
      <c r="H1359" s="3"/>
      <c r="I1359" s="12" t="s">
        <v>57</v>
      </c>
      <c r="J1359" s="3"/>
      <c r="K1359" s="3" t="s">
        <v>58</v>
      </c>
      <c r="L1359" s="11">
        <v>42705</v>
      </c>
      <c r="M1359" s="3">
        <v>12</v>
      </c>
      <c r="N1359" s="3"/>
      <c r="O1359" s="10">
        <v>82050.5</v>
      </c>
      <c r="P1359" s="8" t="s">
        <v>51</v>
      </c>
      <c r="Q1359" s="9" t="s">
        <v>51</v>
      </c>
    </row>
    <row r="1360" spans="1:17" ht="15" hidden="1" x14ac:dyDescent="0.25">
      <c r="A1360" s="3" t="s">
        <v>3151</v>
      </c>
      <c r="B1360" s="3" t="s">
        <v>19</v>
      </c>
      <c r="C1360" s="3" t="s">
        <v>52</v>
      </c>
      <c r="D1360" s="3" t="s">
        <v>53</v>
      </c>
      <c r="E1360" s="5" t="s">
        <v>54</v>
      </c>
      <c r="F1360" s="3" t="s">
        <v>1175</v>
      </c>
      <c r="G1360" s="5" t="s">
        <v>1176</v>
      </c>
      <c r="H1360" s="3"/>
      <c r="I1360" s="12" t="s">
        <v>48</v>
      </c>
      <c r="J1360" s="3"/>
      <c r="K1360" s="3" t="s">
        <v>49</v>
      </c>
      <c r="L1360" s="11" t="s">
        <v>50</v>
      </c>
      <c r="M1360" s="3">
        <v>36</v>
      </c>
      <c r="N1360" s="3"/>
      <c r="O1360" s="10">
        <v>4000</v>
      </c>
      <c r="P1360" s="8" t="s">
        <v>81</v>
      </c>
      <c r="Q1360" s="9" t="s">
        <v>51</v>
      </c>
    </row>
    <row r="1361" spans="1:17" ht="15" hidden="1" x14ac:dyDescent="0.25">
      <c r="A1361" s="3" t="s">
        <v>3152</v>
      </c>
      <c r="B1361" s="3" t="s">
        <v>19</v>
      </c>
      <c r="C1361" s="3" t="s">
        <v>52</v>
      </c>
      <c r="D1361" s="3" t="s">
        <v>53</v>
      </c>
      <c r="E1361" s="5" t="s">
        <v>54</v>
      </c>
      <c r="F1361" s="3" t="s">
        <v>1175</v>
      </c>
      <c r="G1361" s="5" t="s">
        <v>1176</v>
      </c>
      <c r="H1361" s="3"/>
      <c r="I1361" s="12" t="s">
        <v>48</v>
      </c>
      <c r="J1361" s="3"/>
      <c r="K1361" s="3" t="s">
        <v>49</v>
      </c>
      <c r="L1361" s="11" t="s">
        <v>50</v>
      </c>
      <c r="M1361" s="3">
        <v>36</v>
      </c>
      <c r="N1361" s="3"/>
      <c r="O1361" s="10">
        <v>75000</v>
      </c>
      <c r="P1361" s="8" t="s">
        <v>81</v>
      </c>
      <c r="Q1361" s="9" t="s">
        <v>81</v>
      </c>
    </row>
    <row r="1362" spans="1:17" ht="15" hidden="1" x14ac:dyDescent="0.25">
      <c r="A1362" s="3" t="s">
        <v>2017</v>
      </c>
      <c r="B1362" s="3" t="s">
        <v>19</v>
      </c>
      <c r="C1362" s="3" t="s">
        <v>52</v>
      </c>
      <c r="D1362" s="3" t="s">
        <v>53</v>
      </c>
      <c r="E1362" s="5" t="s">
        <v>54</v>
      </c>
      <c r="F1362" s="3" t="s">
        <v>1175</v>
      </c>
      <c r="G1362" s="5" t="s">
        <v>1176</v>
      </c>
      <c r="H1362" s="3"/>
      <c r="I1362" s="12" t="s">
        <v>48</v>
      </c>
      <c r="J1362" s="3"/>
      <c r="K1362" s="3" t="s">
        <v>49</v>
      </c>
      <c r="L1362" s="11" t="s">
        <v>50</v>
      </c>
      <c r="M1362" s="3">
        <v>36</v>
      </c>
      <c r="N1362" s="3"/>
      <c r="O1362" s="10">
        <v>10000</v>
      </c>
      <c r="P1362" s="8" t="s">
        <v>81</v>
      </c>
      <c r="Q1362" s="9" t="s">
        <v>84</v>
      </c>
    </row>
    <row r="1363" spans="1:17" ht="15" hidden="1" x14ac:dyDescent="0.25">
      <c r="A1363" s="3" t="s">
        <v>3153</v>
      </c>
      <c r="B1363" s="3" t="s">
        <v>7</v>
      </c>
      <c r="C1363" s="3" t="s">
        <v>78</v>
      </c>
      <c r="D1363" s="3" t="s">
        <v>173</v>
      </c>
      <c r="E1363" s="5" t="s">
        <v>174</v>
      </c>
      <c r="F1363" s="3"/>
      <c r="G1363" s="5" t="s">
        <v>47</v>
      </c>
      <c r="H1363" s="3"/>
      <c r="I1363" s="12" t="s">
        <v>57</v>
      </c>
      <c r="J1363" s="3"/>
      <c r="K1363" s="3" t="s">
        <v>58</v>
      </c>
      <c r="L1363" s="11">
        <v>42887</v>
      </c>
      <c r="M1363" s="3">
        <v>36</v>
      </c>
      <c r="N1363" s="3"/>
      <c r="O1363" s="10">
        <v>78000</v>
      </c>
      <c r="P1363" s="8" t="s">
        <v>81</v>
      </c>
      <c r="Q1363" s="9" t="s">
        <v>81</v>
      </c>
    </row>
    <row r="1364" spans="1:17" ht="15" hidden="1" x14ac:dyDescent="0.25">
      <c r="A1364" s="3" t="s">
        <v>3154</v>
      </c>
      <c r="B1364" s="3" t="s">
        <v>4</v>
      </c>
      <c r="C1364" s="3" t="s">
        <v>52</v>
      </c>
      <c r="D1364" s="3" t="s">
        <v>1177</v>
      </c>
      <c r="E1364" s="5" t="s">
        <v>1178</v>
      </c>
      <c r="F1364" s="3" t="s">
        <v>873</v>
      </c>
      <c r="G1364" s="5" t="s">
        <v>874</v>
      </c>
      <c r="H1364" s="3"/>
      <c r="I1364" s="12" t="s">
        <v>57</v>
      </c>
      <c r="J1364" s="3"/>
      <c r="K1364" s="3" t="s">
        <v>58</v>
      </c>
      <c r="L1364" s="11">
        <v>43160</v>
      </c>
      <c r="M1364" s="3">
        <v>36</v>
      </c>
      <c r="N1364" s="3"/>
      <c r="O1364" s="10">
        <v>178200</v>
      </c>
      <c r="P1364" s="8" t="s">
        <v>246</v>
      </c>
      <c r="Q1364" s="9" t="s">
        <v>246</v>
      </c>
    </row>
    <row r="1365" spans="1:17" ht="15" hidden="1" x14ac:dyDescent="0.25">
      <c r="A1365" s="3" t="s">
        <v>3155</v>
      </c>
      <c r="B1365" s="3" t="s">
        <v>210</v>
      </c>
      <c r="C1365" s="3" t="s">
        <v>52</v>
      </c>
      <c r="D1365" s="3" t="s">
        <v>53</v>
      </c>
      <c r="E1365" s="5" t="s">
        <v>54</v>
      </c>
      <c r="F1365" s="3" t="s">
        <v>476</v>
      </c>
      <c r="G1365" s="5" t="s">
        <v>477</v>
      </c>
      <c r="H1365" s="3"/>
      <c r="I1365" s="12" t="s">
        <v>48</v>
      </c>
      <c r="J1365" s="3"/>
      <c r="K1365" s="3" t="s">
        <v>49</v>
      </c>
      <c r="L1365" s="11" t="s">
        <v>50</v>
      </c>
      <c r="M1365" s="3">
        <v>36</v>
      </c>
      <c r="N1365" s="3"/>
      <c r="O1365" s="10">
        <v>90000</v>
      </c>
      <c r="P1365" s="8" t="s">
        <v>51</v>
      </c>
      <c r="Q1365" s="9" t="s">
        <v>51</v>
      </c>
    </row>
    <row r="1366" spans="1:17" ht="15" hidden="1" x14ac:dyDescent="0.25">
      <c r="A1366" s="3" t="s">
        <v>3156</v>
      </c>
      <c r="B1366" s="3" t="s">
        <v>210</v>
      </c>
      <c r="C1366" s="3" t="s">
        <v>52</v>
      </c>
      <c r="D1366" s="3" t="s">
        <v>53</v>
      </c>
      <c r="E1366" s="5" t="s">
        <v>54</v>
      </c>
      <c r="F1366" s="3" t="s">
        <v>476</v>
      </c>
      <c r="G1366" s="5" t="s">
        <v>477</v>
      </c>
      <c r="H1366" s="3"/>
      <c r="I1366" s="12" t="s">
        <v>48</v>
      </c>
      <c r="J1366" s="3"/>
      <c r="K1366" s="3" t="s">
        <v>49</v>
      </c>
      <c r="L1366" s="11" t="s">
        <v>50</v>
      </c>
      <c r="M1366" s="3">
        <v>36</v>
      </c>
      <c r="N1366" s="3"/>
      <c r="O1366" s="10">
        <v>40000</v>
      </c>
      <c r="P1366" s="8" t="s">
        <v>51</v>
      </c>
      <c r="Q1366" s="9" t="s">
        <v>81</v>
      </c>
    </row>
    <row r="1367" spans="1:17" ht="15" hidden="1" x14ac:dyDescent="0.25">
      <c r="A1367" s="3" t="s">
        <v>2018</v>
      </c>
      <c r="B1367" s="3" t="s">
        <v>210</v>
      </c>
      <c r="C1367" s="3" t="s">
        <v>52</v>
      </c>
      <c r="D1367" s="3" t="s">
        <v>53</v>
      </c>
      <c r="E1367" s="5" t="s">
        <v>54</v>
      </c>
      <c r="F1367" s="3" t="s">
        <v>476</v>
      </c>
      <c r="G1367" s="5" t="s">
        <v>477</v>
      </c>
      <c r="H1367" s="3"/>
      <c r="I1367" s="12" t="s">
        <v>48</v>
      </c>
      <c r="J1367" s="3"/>
      <c r="K1367" s="3" t="s">
        <v>49</v>
      </c>
      <c r="L1367" s="11" t="s">
        <v>50</v>
      </c>
      <c r="M1367" s="3">
        <v>36</v>
      </c>
      <c r="N1367" s="3"/>
      <c r="O1367" s="10">
        <v>23000</v>
      </c>
      <c r="P1367" s="8" t="s">
        <v>51</v>
      </c>
      <c r="Q1367" s="9" t="s">
        <v>75</v>
      </c>
    </row>
    <row r="1368" spans="1:17" ht="15" hidden="1" x14ac:dyDescent="0.25">
      <c r="A1368" s="3" t="s">
        <v>3157</v>
      </c>
      <c r="B1368" s="3" t="s">
        <v>4</v>
      </c>
      <c r="C1368" s="3" t="s">
        <v>52</v>
      </c>
      <c r="D1368" s="3" t="s">
        <v>53</v>
      </c>
      <c r="E1368" s="5" t="s">
        <v>54</v>
      </c>
      <c r="F1368" s="3" t="s">
        <v>1179</v>
      </c>
      <c r="G1368" s="5" t="s">
        <v>1180</v>
      </c>
      <c r="H1368" s="3"/>
      <c r="I1368" s="12" t="s">
        <v>48</v>
      </c>
      <c r="J1368" s="3"/>
      <c r="K1368" s="3" t="s">
        <v>49</v>
      </c>
      <c r="L1368" s="11">
        <v>43101</v>
      </c>
      <c r="M1368" s="3">
        <v>12</v>
      </c>
      <c r="N1368" s="3"/>
      <c r="O1368" s="10">
        <v>84252.01</v>
      </c>
      <c r="P1368" s="8" t="s">
        <v>51</v>
      </c>
      <c r="Q1368" s="9" t="s">
        <v>51</v>
      </c>
    </row>
    <row r="1369" spans="1:17" ht="15" hidden="1" x14ac:dyDescent="0.25">
      <c r="A1369" s="3" t="s">
        <v>3158</v>
      </c>
      <c r="B1369" s="3" t="s">
        <v>19</v>
      </c>
      <c r="C1369" s="3" t="s">
        <v>52</v>
      </c>
      <c r="D1369" s="3" t="s">
        <v>221</v>
      </c>
      <c r="E1369" s="5" t="s">
        <v>222</v>
      </c>
      <c r="F1369" s="3" t="s">
        <v>1181</v>
      </c>
      <c r="G1369" s="5" t="s">
        <v>1182</v>
      </c>
      <c r="H1369" s="3"/>
      <c r="I1369" s="12" t="s">
        <v>48</v>
      </c>
      <c r="J1369" s="3"/>
      <c r="K1369" s="3" t="s">
        <v>49</v>
      </c>
      <c r="L1369" s="11" t="s">
        <v>50</v>
      </c>
      <c r="M1369" s="3">
        <v>24</v>
      </c>
      <c r="N1369" s="3"/>
      <c r="O1369" s="10">
        <v>45000</v>
      </c>
      <c r="P1369" s="8" t="s">
        <v>187</v>
      </c>
      <c r="Q1369" s="9" t="s">
        <v>51</v>
      </c>
    </row>
    <row r="1370" spans="1:17" ht="15" hidden="1" x14ac:dyDescent="0.25">
      <c r="A1370" s="3" t="s">
        <v>2019</v>
      </c>
      <c r="B1370" s="3" t="s">
        <v>19</v>
      </c>
      <c r="C1370" s="3" t="s">
        <v>52</v>
      </c>
      <c r="D1370" s="3" t="s">
        <v>221</v>
      </c>
      <c r="E1370" s="5" t="s">
        <v>222</v>
      </c>
      <c r="F1370" s="3" t="s">
        <v>1181</v>
      </c>
      <c r="G1370" s="5" t="s">
        <v>1182</v>
      </c>
      <c r="H1370" s="3"/>
      <c r="I1370" s="12" t="s">
        <v>48</v>
      </c>
      <c r="J1370" s="3"/>
      <c r="K1370" s="3" t="s">
        <v>49</v>
      </c>
      <c r="L1370" s="11" t="s">
        <v>50</v>
      </c>
      <c r="M1370" s="3">
        <v>24</v>
      </c>
      <c r="N1370" s="3"/>
      <c r="O1370" s="10">
        <v>60000</v>
      </c>
      <c r="P1370" s="8" t="s">
        <v>187</v>
      </c>
      <c r="Q1370" s="9" t="s">
        <v>187</v>
      </c>
    </row>
    <row r="1371" spans="1:17" ht="15" hidden="1" x14ac:dyDescent="0.25">
      <c r="A1371" s="3" t="s">
        <v>3159</v>
      </c>
      <c r="B1371" s="3" t="s">
        <v>19</v>
      </c>
      <c r="C1371" s="3" t="s">
        <v>52</v>
      </c>
      <c r="D1371" s="3" t="s">
        <v>53</v>
      </c>
      <c r="E1371" s="5" t="s">
        <v>54</v>
      </c>
      <c r="F1371" s="3" t="s">
        <v>1183</v>
      </c>
      <c r="G1371" s="5" t="s">
        <v>1184</v>
      </c>
      <c r="H1371" s="3"/>
      <c r="I1371" s="12" t="s">
        <v>48</v>
      </c>
      <c r="J1371" s="3"/>
      <c r="K1371" s="3" t="s">
        <v>49</v>
      </c>
      <c r="L1371" s="11">
        <v>42917</v>
      </c>
      <c r="M1371" s="3">
        <v>24</v>
      </c>
      <c r="N1371" s="3"/>
      <c r="O1371" s="10">
        <v>5000</v>
      </c>
      <c r="P1371" s="8" t="s">
        <v>84</v>
      </c>
      <c r="Q1371" s="9" t="s">
        <v>51</v>
      </c>
    </row>
    <row r="1372" spans="1:17" ht="15" hidden="1" x14ac:dyDescent="0.25">
      <c r="A1372" s="3" t="s">
        <v>2020</v>
      </c>
      <c r="B1372" s="3" t="s">
        <v>19</v>
      </c>
      <c r="C1372" s="3" t="s">
        <v>52</v>
      </c>
      <c r="D1372" s="3" t="s">
        <v>53</v>
      </c>
      <c r="E1372" s="5" t="s">
        <v>54</v>
      </c>
      <c r="F1372" s="3" t="s">
        <v>1183</v>
      </c>
      <c r="G1372" s="5" t="s">
        <v>1184</v>
      </c>
      <c r="H1372" s="3"/>
      <c r="I1372" s="12" t="s">
        <v>48</v>
      </c>
      <c r="J1372" s="3"/>
      <c r="K1372" s="3" t="s">
        <v>49</v>
      </c>
      <c r="L1372" s="11">
        <v>42917</v>
      </c>
      <c r="M1372" s="3">
        <v>24</v>
      </c>
      <c r="N1372" s="3"/>
      <c r="O1372" s="10">
        <v>11000</v>
      </c>
      <c r="P1372" s="8" t="s">
        <v>84</v>
      </c>
      <c r="Q1372" s="9" t="s">
        <v>84</v>
      </c>
    </row>
    <row r="1373" spans="1:17" ht="15" hidden="1" x14ac:dyDescent="0.25">
      <c r="A1373" s="3" t="s">
        <v>2021</v>
      </c>
      <c r="B1373" s="3" t="s">
        <v>4</v>
      </c>
      <c r="C1373" s="3" t="s">
        <v>52</v>
      </c>
      <c r="D1373" s="3" t="s">
        <v>53</v>
      </c>
      <c r="E1373" s="5" t="s">
        <v>54</v>
      </c>
      <c r="F1373" s="3" t="s">
        <v>362</v>
      </c>
      <c r="G1373" s="5" t="s">
        <v>363</v>
      </c>
      <c r="H1373" s="3"/>
      <c r="I1373" s="12" t="s">
        <v>48</v>
      </c>
      <c r="J1373" s="3"/>
      <c r="K1373" s="3" t="s">
        <v>49</v>
      </c>
      <c r="L1373" s="11" t="s">
        <v>50</v>
      </c>
      <c r="M1373" s="3">
        <v>24</v>
      </c>
      <c r="N1373" s="3"/>
      <c r="O1373" s="10">
        <v>48000</v>
      </c>
      <c r="P1373" s="8" t="s">
        <v>84</v>
      </c>
      <c r="Q1373" s="9" t="s">
        <v>84</v>
      </c>
    </row>
    <row r="1374" spans="1:17" ht="15" hidden="1" x14ac:dyDescent="0.25">
      <c r="A1374" s="3" t="s">
        <v>2022</v>
      </c>
      <c r="B1374" s="3" t="s">
        <v>7</v>
      </c>
      <c r="C1374" s="3" t="s">
        <v>52</v>
      </c>
      <c r="D1374" s="3" t="s">
        <v>1155</v>
      </c>
      <c r="E1374" s="5" t="s">
        <v>1156</v>
      </c>
      <c r="F1374" s="3" t="s">
        <v>1185</v>
      </c>
      <c r="G1374" s="5" t="s">
        <v>1186</v>
      </c>
      <c r="H1374" s="3"/>
      <c r="I1374" s="12" t="s">
        <v>48</v>
      </c>
      <c r="J1374" s="3"/>
      <c r="K1374" s="3" t="s">
        <v>49</v>
      </c>
      <c r="L1374" s="11" t="s">
        <v>50</v>
      </c>
      <c r="M1374" s="3">
        <v>36</v>
      </c>
      <c r="N1374" s="3"/>
      <c r="O1374" s="10">
        <v>10000</v>
      </c>
      <c r="P1374" s="8" t="s">
        <v>187</v>
      </c>
      <c r="Q1374" s="9" t="s">
        <v>187</v>
      </c>
    </row>
    <row r="1375" spans="1:17" ht="15" hidden="1" x14ac:dyDescent="0.25">
      <c r="A1375" s="3" t="s">
        <v>3160</v>
      </c>
      <c r="B1375" s="3" t="s">
        <v>584</v>
      </c>
      <c r="C1375" s="3" t="s">
        <v>52</v>
      </c>
      <c r="D1375" s="3" t="s">
        <v>295</v>
      </c>
      <c r="E1375" s="5" t="s">
        <v>296</v>
      </c>
      <c r="F1375" s="3" t="s">
        <v>774</v>
      </c>
      <c r="G1375" s="5" t="s">
        <v>775</v>
      </c>
      <c r="H1375" s="3"/>
      <c r="I1375" s="12" t="s">
        <v>48</v>
      </c>
      <c r="J1375" s="3"/>
      <c r="K1375" s="3" t="s">
        <v>49</v>
      </c>
      <c r="L1375" s="11">
        <v>43221</v>
      </c>
      <c r="M1375" s="3">
        <v>36</v>
      </c>
      <c r="N1375" s="3"/>
      <c r="O1375" s="10">
        <v>53200</v>
      </c>
      <c r="P1375" s="8" t="s">
        <v>84</v>
      </c>
      <c r="Q1375" s="9" t="s">
        <v>51</v>
      </c>
    </row>
    <row r="1376" spans="1:17" ht="15" hidden="1" x14ac:dyDescent="0.25">
      <c r="A1376" s="3" t="s">
        <v>3161</v>
      </c>
      <c r="B1376" s="3" t="s">
        <v>584</v>
      </c>
      <c r="C1376" s="3" t="s">
        <v>52</v>
      </c>
      <c r="D1376" s="3" t="s">
        <v>295</v>
      </c>
      <c r="E1376" s="5" t="s">
        <v>296</v>
      </c>
      <c r="F1376" s="3" t="s">
        <v>774</v>
      </c>
      <c r="G1376" s="5" t="s">
        <v>775</v>
      </c>
      <c r="H1376" s="3"/>
      <c r="I1376" s="12" t="s">
        <v>48</v>
      </c>
      <c r="J1376" s="3"/>
      <c r="K1376" s="3" t="s">
        <v>49</v>
      </c>
      <c r="L1376" s="11">
        <v>43221</v>
      </c>
      <c r="M1376" s="3">
        <v>36</v>
      </c>
      <c r="N1376" s="3"/>
      <c r="O1376" s="10">
        <v>125000</v>
      </c>
      <c r="P1376" s="8" t="s">
        <v>84</v>
      </c>
      <c r="Q1376" s="9" t="s">
        <v>64</v>
      </c>
    </row>
    <row r="1377" spans="1:17" ht="15" hidden="1" x14ac:dyDescent="0.25">
      <c r="A1377" s="3" t="s">
        <v>3162</v>
      </c>
      <c r="B1377" s="3" t="s">
        <v>584</v>
      </c>
      <c r="C1377" s="3" t="s">
        <v>52</v>
      </c>
      <c r="D1377" s="3" t="s">
        <v>295</v>
      </c>
      <c r="E1377" s="5" t="s">
        <v>296</v>
      </c>
      <c r="F1377" s="3" t="s">
        <v>774</v>
      </c>
      <c r="G1377" s="5" t="s">
        <v>775</v>
      </c>
      <c r="H1377" s="3"/>
      <c r="I1377" s="12" t="s">
        <v>48</v>
      </c>
      <c r="J1377" s="3"/>
      <c r="K1377" s="3" t="s">
        <v>49</v>
      </c>
      <c r="L1377" s="11">
        <v>43221</v>
      </c>
      <c r="M1377" s="3">
        <v>36</v>
      </c>
      <c r="N1377" s="3"/>
      <c r="O1377" s="10">
        <v>28600</v>
      </c>
      <c r="P1377" s="8" t="s">
        <v>84</v>
      </c>
      <c r="Q1377" s="7" t="s">
        <v>246</v>
      </c>
    </row>
    <row r="1378" spans="1:17" ht="15" hidden="1" x14ac:dyDescent="0.25">
      <c r="A1378" s="3" t="s">
        <v>3163</v>
      </c>
      <c r="B1378" s="3" t="s">
        <v>584</v>
      </c>
      <c r="C1378" s="3" t="s">
        <v>52</v>
      </c>
      <c r="D1378" s="3" t="s">
        <v>295</v>
      </c>
      <c r="E1378" s="5" t="s">
        <v>296</v>
      </c>
      <c r="F1378" s="3" t="s">
        <v>774</v>
      </c>
      <c r="G1378" s="5" t="s">
        <v>775</v>
      </c>
      <c r="H1378" s="3"/>
      <c r="I1378" s="12" t="s">
        <v>48</v>
      </c>
      <c r="J1378" s="3"/>
      <c r="K1378" s="3" t="s">
        <v>49</v>
      </c>
      <c r="L1378" s="11">
        <v>43221</v>
      </c>
      <c r="M1378" s="3">
        <v>36</v>
      </c>
      <c r="N1378" s="3"/>
      <c r="O1378" s="10">
        <v>40000</v>
      </c>
      <c r="P1378" s="8" t="s">
        <v>84</v>
      </c>
      <c r="Q1378" s="9" t="s">
        <v>213</v>
      </c>
    </row>
    <row r="1379" spans="1:17" ht="15" hidden="1" x14ac:dyDescent="0.25">
      <c r="A1379" s="3" t="s">
        <v>3164</v>
      </c>
      <c r="B1379" s="3" t="s">
        <v>584</v>
      </c>
      <c r="C1379" s="3" t="s">
        <v>52</v>
      </c>
      <c r="D1379" s="3" t="s">
        <v>295</v>
      </c>
      <c r="E1379" s="5" t="s">
        <v>296</v>
      </c>
      <c r="F1379" s="3" t="s">
        <v>774</v>
      </c>
      <c r="G1379" s="5" t="s">
        <v>775</v>
      </c>
      <c r="H1379" s="3"/>
      <c r="I1379" s="12" t="s">
        <v>48</v>
      </c>
      <c r="J1379" s="3"/>
      <c r="K1379" s="3" t="s">
        <v>49</v>
      </c>
      <c r="L1379" s="11">
        <v>43221</v>
      </c>
      <c r="M1379" s="3">
        <v>36</v>
      </c>
      <c r="N1379" s="3"/>
      <c r="O1379" s="10">
        <v>65000</v>
      </c>
      <c r="P1379" s="8" t="s">
        <v>84</v>
      </c>
      <c r="Q1379" s="9" t="s">
        <v>113</v>
      </c>
    </row>
    <row r="1380" spans="1:17" ht="15" hidden="1" x14ac:dyDescent="0.25">
      <c r="A1380" s="3" t="s">
        <v>3165</v>
      </c>
      <c r="B1380" s="3" t="s">
        <v>584</v>
      </c>
      <c r="C1380" s="3" t="s">
        <v>52</v>
      </c>
      <c r="D1380" s="3" t="s">
        <v>295</v>
      </c>
      <c r="E1380" s="5" t="s">
        <v>296</v>
      </c>
      <c r="F1380" s="3" t="s">
        <v>774</v>
      </c>
      <c r="G1380" s="5" t="s">
        <v>775</v>
      </c>
      <c r="H1380" s="3"/>
      <c r="I1380" s="12" t="s">
        <v>48</v>
      </c>
      <c r="J1380" s="3"/>
      <c r="K1380" s="3" t="s">
        <v>49</v>
      </c>
      <c r="L1380" s="11">
        <v>43221</v>
      </c>
      <c r="M1380" s="3">
        <v>36</v>
      </c>
      <c r="N1380" s="3"/>
      <c r="O1380" s="10">
        <v>15000</v>
      </c>
      <c r="P1380" s="8" t="s">
        <v>84</v>
      </c>
      <c r="Q1380" s="9" t="s">
        <v>108</v>
      </c>
    </row>
    <row r="1381" spans="1:17" ht="15" hidden="1" x14ac:dyDescent="0.25">
      <c r="A1381" s="3" t="s">
        <v>2023</v>
      </c>
      <c r="B1381" s="3" t="s">
        <v>584</v>
      </c>
      <c r="C1381" s="3" t="s">
        <v>52</v>
      </c>
      <c r="D1381" s="3" t="s">
        <v>295</v>
      </c>
      <c r="E1381" s="5" t="s">
        <v>296</v>
      </c>
      <c r="F1381" s="3" t="s">
        <v>774</v>
      </c>
      <c r="G1381" s="5" t="s">
        <v>775</v>
      </c>
      <c r="H1381" s="3"/>
      <c r="I1381" s="12" t="s">
        <v>48</v>
      </c>
      <c r="J1381" s="3"/>
      <c r="K1381" s="3" t="s">
        <v>49</v>
      </c>
      <c r="L1381" s="11">
        <v>43221</v>
      </c>
      <c r="M1381" s="3">
        <v>36</v>
      </c>
      <c r="N1381" s="3"/>
      <c r="O1381" s="10">
        <v>50000</v>
      </c>
      <c r="P1381" s="8" t="s">
        <v>84</v>
      </c>
      <c r="Q1381" s="9" t="s">
        <v>75</v>
      </c>
    </row>
    <row r="1382" spans="1:17" ht="15" hidden="1" x14ac:dyDescent="0.25">
      <c r="A1382" s="3" t="s">
        <v>2024</v>
      </c>
      <c r="B1382" s="3" t="s">
        <v>4</v>
      </c>
      <c r="C1382" s="3" t="s">
        <v>52</v>
      </c>
      <c r="D1382" s="3" t="s">
        <v>53</v>
      </c>
      <c r="E1382" s="5" t="s">
        <v>54</v>
      </c>
      <c r="F1382" s="3" t="s">
        <v>1187</v>
      </c>
      <c r="G1382" s="5" t="s">
        <v>1188</v>
      </c>
      <c r="H1382" s="3"/>
      <c r="I1382" s="12" t="s">
        <v>48</v>
      </c>
      <c r="J1382" s="3"/>
      <c r="K1382" s="3" t="s">
        <v>49</v>
      </c>
      <c r="L1382" s="11">
        <v>43132</v>
      </c>
      <c r="M1382" s="3">
        <v>36</v>
      </c>
      <c r="N1382" s="3"/>
      <c r="O1382" s="10">
        <v>6500</v>
      </c>
      <c r="P1382" s="8" t="s">
        <v>84</v>
      </c>
      <c r="Q1382" s="9" t="s">
        <v>84</v>
      </c>
    </row>
    <row r="1383" spans="1:17" ht="15" hidden="1" x14ac:dyDescent="0.25">
      <c r="A1383" s="3" t="s">
        <v>3166</v>
      </c>
      <c r="B1383" s="3" t="s">
        <v>2</v>
      </c>
      <c r="C1383" s="3" t="s">
        <v>52</v>
      </c>
      <c r="D1383" s="3" t="s">
        <v>53</v>
      </c>
      <c r="E1383" s="5" t="s">
        <v>54</v>
      </c>
      <c r="F1383" s="3" t="s">
        <v>1189</v>
      </c>
      <c r="G1383" s="5" t="s">
        <v>1190</v>
      </c>
      <c r="H1383" s="3"/>
      <c r="I1383" s="12" t="s">
        <v>48</v>
      </c>
      <c r="J1383" s="3"/>
      <c r="K1383" s="3" t="s">
        <v>49</v>
      </c>
      <c r="L1383" s="11">
        <v>42614</v>
      </c>
      <c r="M1383" s="3">
        <v>12</v>
      </c>
      <c r="N1383" s="3"/>
      <c r="O1383" s="10">
        <v>139884.20000000001</v>
      </c>
      <c r="P1383" s="8" t="s">
        <v>51</v>
      </c>
      <c r="Q1383" s="9" t="s">
        <v>51</v>
      </c>
    </row>
    <row r="1384" spans="1:17" ht="15" hidden="1" x14ac:dyDescent="0.25">
      <c r="A1384" s="3" t="s">
        <v>3167</v>
      </c>
      <c r="B1384" s="3" t="s">
        <v>24</v>
      </c>
      <c r="C1384" s="3" t="s">
        <v>52</v>
      </c>
      <c r="D1384" s="3" t="s">
        <v>1191</v>
      </c>
      <c r="E1384" s="5" t="s">
        <v>1192</v>
      </c>
      <c r="F1384" s="3" t="s">
        <v>73</v>
      </c>
      <c r="G1384" s="5" t="s">
        <v>74</v>
      </c>
      <c r="H1384" s="3"/>
      <c r="I1384" s="12" t="s">
        <v>48</v>
      </c>
      <c r="J1384" s="3"/>
      <c r="K1384" s="3" t="s">
        <v>49</v>
      </c>
      <c r="L1384" s="11">
        <v>42705</v>
      </c>
      <c r="M1384" s="3">
        <v>36</v>
      </c>
      <c r="N1384" s="3"/>
      <c r="O1384" s="10">
        <v>908343.39</v>
      </c>
      <c r="P1384" s="8" t="s">
        <v>51</v>
      </c>
      <c r="Q1384" s="9" t="s">
        <v>51</v>
      </c>
    </row>
    <row r="1385" spans="1:17" ht="15" hidden="1" x14ac:dyDescent="0.25">
      <c r="A1385" s="3" t="s">
        <v>2025</v>
      </c>
      <c r="B1385" s="3" t="s">
        <v>24</v>
      </c>
      <c r="C1385" s="3" t="s">
        <v>52</v>
      </c>
      <c r="D1385" s="3" t="s">
        <v>1191</v>
      </c>
      <c r="E1385" s="5" t="s">
        <v>1192</v>
      </c>
      <c r="F1385" s="3" t="s">
        <v>73</v>
      </c>
      <c r="G1385" s="5" t="s">
        <v>74</v>
      </c>
      <c r="H1385" s="3"/>
      <c r="I1385" s="12" t="s">
        <v>48</v>
      </c>
      <c r="J1385" s="3"/>
      <c r="K1385" s="3" t="s">
        <v>49</v>
      </c>
      <c r="L1385" s="11">
        <v>42705</v>
      </c>
      <c r="M1385" s="3">
        <v>36</v>
      </c>
      <c r="N1385" s="3"/>
      <c r="O1385" s="10">
        <v>401000</v>
      </c>
      <c r="P1385" s="8" t="s">
        <v>51</v>
      </c>
      <c r="Q1385" s="9" t="s">
        <v>84</v>
      </c>
    </row>
    <row r="1386" spans="1:17" ht="15" hidden="1" x14ac:dyDescent="0.25">
      <c r="A1386" s="3" t="s">
        <v>3168</v>
      </c>
      <c r="B1386" s="3" t="s">
        <v>9</v>
      </c>
      <c r="C1386" s="3" t="s">
        <v>52</v>
      </c>
      <c r="D1386" s="3" t="s">
        <v>53</v>
      </c>
      <c r="E1386" s="5" t="s">
        <v>54</v>
      </c>
      <c r="F1386" s="3" t="s">
        <v>492</v>
      </c>
      <c r="G1386" s="5" t="s">
        <v>493</v>
      </c>
      <c r="H1386" s="3"/>
      <c r="I1386" s="12" t="s">
        <v>57</v>
      </c>
      <c r="J1386" s="3"/>
      <c r="K1386" s="3" t="s">
        <v>58</v>
      </c>
      <c r="L1386" s="11">
        <v>43435</v>
      </c>
      <c r="M1386" s="3">
        <v>36</v>
      </c>
      <c r="N1386" s="3"/>
      <c r="O1386" s="10">
        <v>143000</v>
      </c>
      <c r="P1386" s="8" t="s">
        <v>246</v>
      </c>
      <c r="Q1386" s="9" t="s">
        <v>246</v>
      </c>
    </row>
    <row r="1387" spans="1:17" ht="15" hidden="1" x14ac:dyDescent="0.25">
      <c r="A1387" s="3" t="s">
        <v>3169</v>
      </c>
      <c r="B1387" s="3" t="s">
        <v>9</v>
      </c>
      <c r="C1387" s="3" t="s">
        <v>52</v>
      </c>
      <c r="D1387" s="3" t="s">
        <v>53</v>
      </c>
      <c r="E1387" s="5" t="s">
        <v>54</v>
      </c>
      <c r="F1387" s="3" t="s">
        <v>492</v>
      </c>
      <c r="G1387" s="5" t="s">
        <v>493</v>
      </c>
      <c r="H1387" s="3"/>
      <c r="I1387" s="12" t="s">
        <v>57</v>
      </c>
      <c r="J1387" s="3"/>
      <c r="K1387" s="3" t="s">
        <v>58</v>
      </c>
      <c r="L1387" s="11">
        <v>43435</v>
      </c>
      <c r="M1387" s="3">
        <v>24</v>
      </c>
      <c r="N1387" s="3"/>
      <c r="O1387" s="10">
        <v>270000</v>
      </c>
      <c r="P1387" s="8" t="s">
        <v>103</v>
      </c>
      <c r="Q1387" s="9" t="s">
        <v>103</v>
      </c>
    </row>
    <row r="1388" spans="1:17" ht="15" hidden="1" x14ac:dyDescent="0.25">
      <c r="A1388" s="3" t="s">
        <v>2026</v>
      </c>
      <c r="B1388" s="3" t="s">
        <v>10</v>
      </c>
      <c r="C1388" s="3" t="s">
        <v>52</v>
      </c>
      <c r="D1388" s="3" t="s">
        <v>53</v>
      </c>
      <c r="E1388" s="5" t="s">
        <v>54</v>
      </c>
      <c r="F1388" s="3" t="s">
        <v>1193</v>
      </c>
      <c r="G1388" s="5" t="s">
        <v>1194</v>
      </c>
      <c r="H1388" s="3"/>
      <c r="I1388" s="12" t="s">
        <v>57</v>
      </c>
      <c r="J1388" s="3"/>
      <c r="K1388" s="3" t="s">
        <v>58</v>
      </c>
      <c r="L1388" s="11">
        <v>43435</v>
      </c>
      <c r="M1388" s="3">
        <v>24</v>
      </c>
      <c r="N1388" s="3"/>
      <c r="O1388" s="10">
        <v>192600</v>
      </c>
      <c r="P1388" s="8" t="s">
        <v>84</v>
      </c>
      <c r="Q1388" s="9" t="s">
        <v>84</v>
      </c>
    </row>
    <row r="1389" spans="1:17" ht="15" hidden="1" x14ac:dyDescent="0.25">
      <c r="A1389" s="3" t="s">
        <v>3170</v>
      </c>
      <c r="B1389" s="3" t="s">
        <v>2</v>
      </c>
      <c r="C1389" s="3" t="s">
        <v>52</v>
      </c>
      <c r="D1389" s="3" t="s">
        <v>53</v>
      </c>
      <c r="E1389" s="5" t="s">
        <v>54</v>
      </c>
      <c r="F1389" s="3" t="s">
        <v>1195</v>
      </c>
      <c r="G1389" s="5" t="s">
        <v>1196</v>
      </c>
      <c r="H1389" s="3"/>
      <c r="I1389" s="12" t="s">
        <v>57</v>
      </c>
      <c r="J1389" s="3"/>
      <c r="K1389" s="3" t="s">
        <v>58</v>
      </c>
      <c r="L1389" s="11" t="s">
        <v>50</v>
      </c>
      <c r="M1389" s="3">
        <v>48</v>
      </c>
      <c r="N1389" s="3"/>
      <c r="O1389" s="10">
        <v>103000</v>
      </c>
      <c r="P1389" s="8" t="s">
        <v>246</v>
      </c>
      <c r="Q1389" s="9" t="s">
        <v>246</v>
      </c>
    </row>
    <row r="1390" spans="1:17" ht="15" hidden="1" x14ac:dyDescent="0.25">
      <c r="A1390" s="3" t="s">
        <v>3171</v>
      </c>
      <c r="B1390" s="3" t="s">
        <v>5</v>
      </c>
      <c r="C1390" s="3" t="s">
        <v>52</v>
      </c>
      <c r="D1390" s="3" t="s">
        <v>53</v>
      </c>
      <c r="E1390" s="5" t="s">
        <v>54</v>
      </c>
      <c r="F1390" s="3" t="s">
        <v>542</v>
      </c>
      <c r="G1390" s="5" t="s">
        <v>543</v>
      </c>
      <c r="H1390" s="3"/>
      <c r="I1390" s="12" t="s">
        <v>57</v>
      </c>
      <c r="J1390" s="3"/>
      <c r="K1390" s="3" t="s">
        <v>58</v>
      </c>
      <c r="L1390" s="11" t="s">
        <v>50</v>
      </c>
      <c r="M1390" s="3">
        <v>48</v>
      </c>
      <c r="N1390" s="3"/>
      <c r="O1390" s="10">
        <v>430000</v>
      </c>
      <c r="P1390" s="8" t="s">
        <v>246</v>
      </c>
      <c r="Q1390" s="9" t="s">
        <v>246</v>
      </c>
    </row>
    <row r="1391" spans="1:17" ht="15" hidden="1" x14ac:dyDescent="0.25">
      <c r="A1391" s="3" t="s">
        <v>3172</v>
      </c>
      <c r="B1391" s="3" t="s">
        <v>807</v>
      </c>
      <c r="C1391" s="3" t="s">
        <v>52</v>
      </c>
      <c r="D1391" s="3" t="s">
        <v>53</v>
      </c>
      <c r="E1391" s="5" t="s">
        <v>54</v>
      </c>
      <c r="F1391" s="3" t="s">
        <v>1197</v>
      </c>
      <c r="G1391" s="5" t="s">
        <v>1198</v>
      </c>
      <c r="H1391" s="3"/>
      <c r="I1391" s="12" t="s">
        <v>48</v>
      </c>
      <c r="J1391" s="3"/>
      <c r="K1391" s="3" t="s">
        <v>49</v>
      </c>
      <c r="L1391" s="11" t="s">
        <v>50</v>
      </c>
      <c r="M1391" s="3">
        <v>36</v>
      </c>
      <c r="N1391" s="3"/>
      <c r="O1391" s="10">
        <v>299349.98</v>
      </c>
      <c r="P1391" s="8" t="s">
        <v>84</v>
      </c>
      <c r="Q1391" s="9" t="s">
        <v>51</v>
      </c>
    </row>
    <row r="1392" spans="1:17" ht="15" hidden="1" x14ac:dyDescent="0.25">
      <c r="A1392" s="3" t="s">
        <v>2027</v>
      </c>
      <c r="B1392" s="3" t="s">
        <v>807</v>
      </c>
      <c r="C1392" s="3" t="s">
        <v>52</v>
      </c>
      <c r="D1392" s="3" t="s">
        <v>53</v>
      </c>
      <c r="E1392" s="5" t="s">
        <v>54</v>
      </c>
      <c r="F1392" s="3" t="s">
        <v>1197</v>
      </c>
      <c r="G1392" s="5" t="s">
        <v>1198</v>
      </c>
      <c r="H1392" s="3"/>
      <c r="I1392" s="12" t="s">
        <v>48</v>
      </c>
      <c r="J1392" s="3"/>
      <c r="K1392" s="3" t="s">
        <v>49</v>
      </c>
      <c r="L1392" s="11" t="s">
        <v>50</v>
      </c>
      <c r="M1392" s="3">
        <v>36</v>
      </c>
      <c r="N1392" s="3"/>
      <c r="O1392" s="10">
        <v>233500</v>
      </c>
      <c r="P1392" s="8" t="s">
        <v>84</v>
      </c>
      <c r="Q1392" s="9" t="s">
        <v>84</v>
      </c>
    </row>
    <row r="1393" spans="1:17" ht="15" hidden="1" x14ac:dyDescent="0.25">
      <c r="A1393" s="3" t="s">
        <v>3173</v>
      </c>
      <c r="B1393" s="3" t="s">
        <v>2</v>
      </c>
      <c r="C1393" s="3" t="s">
        <v>52</v>
      </c>
      <c r="D1393" s="3" t="s">
        <v>53</v>
      </c>
      <c r="E1393" s="5" t="s">
        <v>54</v>
      </c>
      <c r="F1393" s="3" t="s">
        <v>1199</v>
      </c>
      <c r="G1393" s="5" t="s">
        <v>1200</v>
      </c>
      <c r="H1393" s="3"/>
      <c r="I1393" s="12" t="s">
        <v>48</v>
      </c>
      <c r="J1393" s="3"/>
      <c r="K1393" s="3" t="s">
        <v>49</v>
      </c>
      <c r="L1393" s="11">
        <v>42767</v>
      </c>
      <c r="M1393" s="3">
        <v>24</v>
      </c>
      <c r="N1393" s="3"/>
      <c r="O1393" s="10">
        <v>400000</v>
      </c>
      <c r="P1393" s="8" t="s">
        <v>81</v>
      </c>
      <c r="Q1393" s="9" t="s">
        <v>81</v>
      </c>
    </row>
    <row r="1394" spans="1:17" ht="15" hidden="1" x14ac:dyDescent="0.25">
      <c r="A1394" s="3" t="s">
        <v>3174</v>
      </c>
      <c r="B1394" s="3" t="s">
        <v>24</v>
      </c>
      <c r="C1394" s="3" t="s">
        <v>78</v>
      </c>
      <c r="D1394" s="3" t="s">
        <v>1201</v>
      </c>
      <c r="E1394" s="5" t="s">
        <v>1202</v>
      </c>
      <c r="F1394" s="3"/>
      <c r="G1394" s="5" t="s">
        <v>47</v>
      </c>
      <c r="H1394" s="3"/>
      <c r="I1394" s="12" t="s">
        <v>48</v>
      </c>
      <c r="J1394" s="3"/>
      <c r="K1394" s="3" t="s">
        <v>49</v>
      </c>
      <c r="L1394" s="11" t="s">
        <v>50</v>
      </c>
      <c r="M1394" s="3">
        <v>36</v>
      </c>
      <c r="N1394" s="3"/>
      <c r="O1394" s="10">
        <v>45564</v>
      </c>
      <c r="P1394" s="8" t="s">
        <v>51</v>
      </c>
      <c r="Q1394" s="9" t="s">
        <v>51</v>
      </c>
    </row>
    <row r="1395" spans="1:17" ht="15" hidden="1" x14ac:dyDescent="0.25">
      <c r="A1395" s="3" t="s">
        <v>3175</v>
      </c>
      <c r="B1395" s="3" t="s">
        <v>24</v>
      </c>
      <c r="C1395" s="3" t="s">
        <v>78</v>
      </c>
      <c r="D1395" s="3" t="s">
        <v>1201</v>
      </c>
      <c r="E1395" s="5" t="s">
        <v>1202</v>
      </c>
      <c r="F1395" s="3"/>
      <c r="G1395" s="5" t="s">
        <v>47</v>
      </c>
      <c r="H1395" s="3"/>
      <c r="I1395" s="12" t="s">
        <v>48</v>
      </c>
      <c r="J1395" s="3"/>
      <c r="K1395" s="3" t="s">
        <v>49</v>
      </c>
      <c r="L1395" s="11" t="s">
        <v>50</v>
      </c>
      <c r="M1395" s="3">
        <v>36</v>
      </c>
      <c r="N1395" s="3"/>
      <c r="O1395" s="10">
        <v>27300</v>
      </c>
      <c r="P1395" s="8" t="s">
        <v>51</v>
      </c>
      <c r="Q1395" s="9" t="s">
        <v>64</v>
      </c>
    </row>
    <row r="1396" spans="1:17" ht="15" hidden="1" x14ac:dyDescent="0.25">
      <c r="A1396" s="3" t="s">
        <v>3176</v>
      </c>
      <c r="B1396" s="3" t="s">
        <v>24</v>
      </c>
      <c r="C1396" s="3" t="s">
        <v>78</v>
      </c>
      <c r="D1396" s="3" t="s">
        <v>1201</v>
      </c>
      <c r="E1396" s="5" t="s">
        <v>1202</v>
      </c>
      <c r="F1396" s="3"/>
      <c r="G1396" s="5" t="s">
        <v>47</v>
      </c>
      <c r="H1396" s="3"/>
      <c r="I1396" s="12" t="s">
        <v>48</v>
      </c>
      <c r="J1396" s="3"/>
      <c r="K1396" s="3" t="s">
        <v>49</v>
      </c>
      <c r="L1396" s="11" t="s">
        <v>50</v>
      </c>
      <c r="M1396" s="3">
        <v>36</v>
      </c>
      <c r="N1396" s="3"/>
      <c r="O1396" s="10">
        <v>82000</v>
      </c>
      <c r="P1396" s="8" t="s">
        <v>51</v>
      </c>
      <c r="Q1396" s="9" t="s">
        <v>103</v>
      </c>
    </row>
    <row r="1397" spans="1:17" ht="15" hidden="1" x14ac:dyDescent="0.25">
      <c r="A1397" s="3" t="s">
        <v>2028</v>
      </c>
      <c r="B1397" s="3" t="s">
        <v>24</v>
      </c>
      <c r="C1397" s="3" t="s">
        <v>78</v>
      </c>
      <c r="D1397" s="3" t="s">
        <v>1201</v>
      </c>
      <c r="E1397" s="5" t="s">
        <v>1202</v>
      </c>
      <c r="F1397" s="3"/>
      <c r="G1397" s="5" t="s">
        <v>47</v>
      </c>
      <c r="H1397" s="3"/>
      <c r="I1397" s="12" t="s">
        <v>48</v>
      </c>
      <c r="J1397" s="3"/>
      <c r="K1397" s="3" t="s">
        <v>49</v>
      </c>
      <c r="L1397" s="11" t="s">
        <v>50</v>
      </c>
      <c r="M1397" s="3">
        <v>36</v>
      </c>
      <c r="N1397" s="3"/>
      <c r="O1397" s="10">
        <v>13500</v>
      </c>
      <c r="P1397" s="8" t="s">
        <v>51</v>
      </c>
      <c r="Q1397" s="9" t="s">
        <v>187</v>
      </c>
    </row>
    <row r="1398" spans="1:17" ht="15" hidden="1" x14ac:dyDescent="0.25">
      <c r="A1398" s="3" t="s">
        <v>3177</v>
      </c>
      <c r="B1398" s="3" t="s">
        <v>2</v>
      </c>
      <c r="C1398" s="3" t="s">
        <v>78</v>
      </c>
      <c r="D1398" s="3" t="s">
        <v>1203</v>
      </c>
      <c r="E1398" s="5" t="s">
        <v>1204</v>
      </c>
      <c r="F1398" s="3"/>
      <c r="G1398" s="5" t="s">
        <v>47</v>
      </c>
      <c r="H1398" s="3"/>
      <c r="I1398" s="12" t="s">
        <v>48</v>
      </c>
      <c r="J1398" s="3"/>
      <c r="K1398" s="3" t="s">
        <v>49</v>
      </c>
      <c r="L1398" s="11">
        <v>42917</v>
      </c>
      <c r="M1398" s="3">
        <v>36</v>
      </c>
      <c r="N1398" s="3"/>
      <c r="O1398" s="10">
        <v>181000</v>
      </c>
      <c r="P1398" s="8" t="s">
        <v>103</v>
      </c>
      <c r="Q1398" s="9" t="s">
        <v>103</v>
      </c>
    </row>
    <row r="1399" spans="1:17" ht="15" hidden="1" x14ac:dyDescent="0.25">
      <c r="A1399" s="3" t="s">
        <v>3178</v>
      </c>
      <c r="B1399" s="3" t="s">
        <v>24</v>
      </c>
      <c r="C1399" s="3" t="s">
        <v>78</v>
      </c>
      <c r="D1399" s="3" t="s">
        <v>1205</v>
      </c>
      <c r="E1399" s="5" t="s">
        <v>1206</v>
      </c>
      <c r="F1399" s="3"/>
      <c r="G1399" s="5" t="s">
        <v>47</v>
      </c>
      <c r="H1399" s="3"/>
      <c r="I1399" s="12" t="s">
        <v>48</v>
      </c>
      <c r="J1399" s="3"/>
      <c r="K1399" s="3" t="s">
        <v>49</v>
      </c>
      <c r="L1399" s="11" t="s">
        <v>50</v>
      </c>
      <c r="M1399" s="3">
        <v>36</v>
      </c>
      <c r="N1399" s="3"/>
      <c r="O1399" s="10">
        <v>42893</v>
      </c>
      <c r="P1399" s="8" t="s">
        <v>51</v>
      </c>
      <c r="Q1399" s="9" t="s">
        <v>51</v>
      </c>
    </row>
    <row r="1400" spans="1:17" ht="15" hidden="1" x14ac:dyDescent="0.25">
      <c r="A1400" s="3" t="s">
        <v>3179</v>
      </c>
      <c r="B1400" s="3" t="s">
        <v>24</v>
      </c>
      <c r="C1400" s="3" t="s">
        <v>78</v>
      </c>
      <c r="D1400" s="3" t="s">
        <v>1205</v>
      </c>
      <c r="E1400" s="5" t="s">
        <v>1206</v>
      </c>
      <c r="F1400" s="3"/>
      <c r="G1400" s="5" t="s">
        <v>47</v>
      </c>
      <c r="H1400" s="3"/>
      <c r="I1400" s="12" t="s">
        <v>48</v>
      </c>
      <c r="J1400" s="3"/>
      <c r="K1400" s="3" t="s">
        <v>49</v>
      </c>
      <c r="L1400" s="11" t="s">
        <v>50</v>
      </c>
      <c r="M1400" s="3">
        <v>36</v>
      </c>
      <c r="N1400" s="3"/>
      <c r="O1400" s="10">
        <v>21500</v>
      </c>
      <c r="P1400" s="8" t="s">
        <v>51</v>
      </c>
      <c r="Q1400" s="9" t="s">
        <v>64</v>
      </c>
    </row>
    <row r="1401" spans="1:17" ht="15" hidden="1" x14ac:dyDescent="0.25">
      <c r="A1401" s="3" t="s">
        <v>3180</v>
      </c>
      <c r="B1401" s="3" t="s">
        <v>24</v>
      </c>
      <c r="C1401" s="3" t="s">
        <v>78</v>
      </c>
      <c r="D1401" s="3" t="s">
        <v>1205</v>
      </c>
      <c r="E1401" s="5" t="s">
        <v>1206</v>
      </c>
      <c r="F1401" s="3"/>
      <c r="G1401" s="5" t="s">
        <v>47</v>
      </c>
      <c r="H1401" s="3"/>
      <c r="I1401" s="12" t="s">
        <v>48</v>
      </c>
      <c r="J1401" s="3"/>
      <c r="K1401" s="3" t="s">
        <v>49</v>
      </c>
      <c r="L1401" s="11" t="s">
        <v>50</v>
      </c>
      <c r="M1401" s="3">
        <v>36</v>
      </c>
      <c r="N1401" s="3"/>
      <c r="O1401" s="10">
        <v>82500</v>
      </c>
      <c r="P1401" s="8" t="s">
        <v>51</v>
      </c>
      <c r="Q1401" s="9" t="s">
        <v>103</v>
      </c>
    </row>
    <row r="1402" spans="1:17" ht="15" hidden="1" x14ac:dyDescent="0.25">
      <c r="A1402" s="3" t="s">
        <v>2029</v>
      </c>
      <c r="B1402" s="3" t="s">
        <v>24</v>
      </c>
      <c r="C1402" s="3" t="s">
        <v>78</v>
      </c>
      <c r="D1402" s="3" t="s">
        <v>1205</v>
      </c>
      <c r="E1402" s="5" t="s">
        <v>1206</v>
      </c>
      <c r="F1402" s="3"/>
      <c r="G1402" s="5" t="s">
        <v>47</v>
      </c>
      <c r="H1402" s="3"/>
      <c r="I1402" s="12" t="s">
        <v>48</v>
      </c>
      <c r="J1402" s="3"/>
      <c r="K1402" s="3" t="s">
        <v>49</v>
      </c>
      <c r="L1402" s="11" t="s">
        <v>50</v>
      </c>
      <c r="M1402" s="3">
        <v>36</v>
      </c>
      <c r="N1402" s="3"/>
      <c r="O1402" s="10">
        <v>1350</v>
      </c>
      <c r="P1402" s="8" t="s">
        <v>51</v>
      </c>
      <c r="Q1402" s="7" t="s">
        <v>187</v>
      </c>
    </row>
    <row r="1403" spans="1:17" ht="15" hidden="1" x14ac:dyDescent="0.25">
      <c r="A1403" s="3" t="s">
        <v>3181</v>
      </c>
      <c r="B1403" s="3" t="s">
        <v>4</v>
      </c>
      <c r="C1403" s="3" t="s">
        <v>52</v>
      </c>
      <c r="D1403" s="3" t="s">
        <v>53</v>
      </c>
      <c r="E1403" s="5" t="s">
        <v>54</v>
      </c>
      <c r="F1403" s="3" t="s">
        <v>789</v>
      </c>
      <c r="G1403" s="5" t="s">
        <v>790</v>
      </c>
      <c r="H1403" s="3"/>
      <c r="I1403" s="12" t="s">
        <v>57</v>
      </c>
      <c r="J1403" s="3"/>
      <c r="K1403" s="3" t="s">
        <v>58</v>
      </c>
      <c r="L1403" s="11">
        <v>43191</v>
      </c>
      <c r="M1403" s="3">
        <v>36</v>
      </c>
      <c r="N1403" s="3"/>
      <c r="O1403" s="10">
        <v>47000</v>
      </c>
      <c r="P1403" s="8" t="s">
        <v>103</v>
      </c>
      <c r="Q1403" s="9" t="s">
        <v>103</v>
      </c>
    </row>
    <row r="1404" spans="1:17" ht="15" hidden="1" x14ac:dyDescent="0.25">
      <c r="A1404" s="3" t="s">
        <v>3182</v>
      </c>
      <c r="B1404" s="3" t="s">
        <v>24</v>
      </c>
      <c r="C1404" s="3" t="s">
        <v>52</v>
      </c>
      <c r="D1404" s="3" t="s">
        <v>255</v>
      </c>
      <c r="E1404" s="5" t="s">
        <v>256</v>
      </c>
      <c r="F1404" s="3" t="s">
        <v>879</v>
      </c>
      <c r="G1404" s="5" t="s">
        <v>880</v>
      </c>
      <c r="H1404" s="3"/>
      <c r="I1404" s="12" t="s">
        <v>48</v>
      </c>
      <c r="J1404" s="3"/>
      <c r="K1404" s="3" t="s">
        <v>49</v>
      </c>
      <c r="L1404" s="11" t="s">
        <v>50</v>
      </c>
      <c r="M1404" s="3">
        <v>60</v>
      </c>
      <c r="N1404" s="3"/>
      <c r="O1404" s="10">
        <v>137000</v>
      </c>
      <c r="P1404" s="8" t="s">
        <v>75</v>
      </c>
      <c r="Q1404" s="9" t="s">
        <v>51</v>
      </c>
    </row>
    <row r="1405" spans="1:17" ht="15" hidden="1" x14ac:dyDescent="0.25">
      <c r="A1405" s="3" t="s">
        <v>2030</v>
      </c>
      <c r="B1405" s="3" t="s">
        <v>24</v>
      </c>
      <c r="C1405" s="3" t="s">
        <v>52</v>
      </c>
      <c r="D1405" s="3" t="s">
        <v>255</v>
      </c>
      <c r="E1405" s="5" t="s">
        <v>256</v>
      </c>
      <c r="F1405" s="3" t="s">
        <v>879</v>
      </c>
      <c r="G1405" s="5" t="s">
        <v>880</v>
      </c>
      <c r="H1405" s="3"/>
      <c r="I1405" s="12" t="s">
        <v>48</v>
      </c>
      <c r="J1405" s="3"/>
      <c r="K1405" s="3" t="s">
        <v>49</v>
      </c>
      <c r="L1405" s="11" t="s">
        <v>50</v>
      </c>
      <c r="M1405" s="3">
        <v>60</v>
      </c>
      <c r="N1405" s="3"/>
      <c r="O1405" s="10">
        <v>650000</v>
      </c>
      <c r="P1405" s="8" t="s">
        <v>75</v>
      </c>
      <c r="Q1405" s="9" t="s">
        <v>75</v>
      </c>
    </row>
    <row r="1406" spans="1:17" ht="15" hidden="1" x14ac:dyDescent="0.25">
      <c r="A1406" s="3" t="s">
        <v>2031</v>
      </c>
      <c r="B1406" s="3" t="s">
        <v>17</v>
      </c>
      <c r="C1406" s="3" t="s">
        <v>52</v>
      </c>
      <c r="D1406" s="3" t="s">
        <v>53</v>
      </c>
      <c r="E1406" s="5" t="s">
        <v>54</v>
      </c>
      <c r="F1406" s="3" t="s">
        <v>606</v>
      </c>
      <c r="G1406" s="5" t="s">
        <v>607</v>
      </c>
      <c r="H1406" s="3"/>
      <c r="I1406" s="12" t="s">
        <v>57</v>
      </c>
      <c r="J1406" s="3"/>
      <c r="K1406" s="3" t="s">
        <v>58</v>
      </c>
      <c r="L1406" s="11">
        <v>43070</v>
      </c>
      <c r="M1406" s="3">
        <v>24</v>
      </c>
      <c r="N1406" s="3"/>
      <c r="O1406" s="10">
        <v>1538000</v>
      </c>
      <c r="P1406" s="8" t="s">
        <v>84</v>
      </c>
      <c r="Q1406" s="9" t="s">
        <v>84</v>
      </c>
    </row>
    <row r="1407" spans="1:17" ht="15" hidden="1" x14ac:dyDescent="0.25">
      <c r="A1407" s="3" t="s">
        <v>2032</v>
      </c>
      <c r="B1407" s="3" t="s">
        <v>4</v>
      </c>
      <c r="C1407" s="3" t="s">
        <v>52</v>
      </c>
      <c r="D1407" s="3" t="s">
        <v>53</v>
      </c>
      <c r="E1407" s="5" t="s">
        <v>54</v>
      </c>
      <c r="F1407" s="3" t="s">
        <v>968</v>
      </c>
      <c r="G1407" s="5" t="s">
        <v>969</v>
      </c>
      <c r="H1407" s="3"/>
      <c r="I1407" s="12" t="s">
        <v>57</v>
      </c>
      <c r="J1407" s="3"/>
      <c r="K1407" s="3" t="s">
        <v>58</v>
      </c>
      <c r="L1407" s="11">
        <v>43132</v>
      </c>
      <c r="M1407" s="3">
        <v>24</v>
      </c>
      <c r="N1407" s="3"/>
      <c r="O1407" s="10">
        <v>380000</v>
      </c>
      <c r="P1407" s="8" t="s">
        <v>84</v>
      </c>
      <c r="Q1407" s="9" t="s">
        <v>84</v>
      </c>
    </row>
    <row r="1408" spans="1:17" ht="15" hidden="1" x14ac:dyDescent="0.25">
      <c r="A1408" s="3" t="s">
        <v>2033</v>
      </c>
      <c r="B1408" s="3" t="s">
        <v>2</v>
      </c>
      <c r="C1408" s="3" t="s">
        <v>52</v>
      </c>
      <c r="D1408" s="3" t="s">
        <v>53</v>
      </c>
      <c r="E1408" s="5" t="s">
        <v>54</v>
      </c>
      <c r="F1408" s="3" t="s">
        <v>490</v>
      </c>
      <c r="G1408" s="5" t="s">
        <v>491</v>
      </c>
      <c r="H1408" s="3"/>
      <c r="I1408" s="12" t="s">
        <v>57</v>
      </c>
      <c r="J1408" s="3"/>
      <c r="K1408" s="3" t="s">
        <v>58</v>
      </c>
      <c r="L1408" s="11">
        <v>42644</v>
      </c>
      <c r="M1408" s="3">
        <v>24</v>
      </c>
      <c r="N1408" s="3"/>
      <c r="O1408" s="10">
        <v>150000</v>
      </c>
      <c r="P1408" s="8" t="s">
        <v>84</v>
      </c>
      <c r="Q1408" s="9" t="s">
        <v>84</v>
      </c>
    </row>
    <row r="1409" spans="1:17" ht="15" hidden="1" x14ac:dyDescent="0.25">
      <c r="A1409" s="3" t="s">
        <v>3183</v>
      </c>
      <c r="B1409" s="3" t="s">
        <v>24</v>
      </c>
      <c r="C1409" s="3" t="s">
        <v>78</v>
      </c>
      <c r="D1409" s="3" t="s">
        <v>441</v>
      </c>
      <c r="E1409" s="5" t="s">
        <v>442</v>
      </c>
      <c r="F1409" s="3"/>
      <c r="G1409" s="5" t="s">
        <v>47</v>
      </c>
      <c r="H1409" s="3"/>
      <c r="I1409" s="12" t="s">
        <v>48</v>
      </c>
      <c r="J1409" s="3"/>
      <c r="K1409" s="3" t="s">
        <v>49</v>
      </c>
      <c r="L1409" s="11">
        <v>42644</v>
      </c>
      <c r="M1409" s="3">
        <v>36</v>
      </c>
      <c r="N1409" s="3"/>
      <c r="O1409" s="10">
        <v>10000</v>
      </c>
      <c r="P1409" s="8" t="s">
        <v>103</v>
      </c>
      <c r="Q1409" s="9" t="s">
        <v>64</v>
      </c>
    </row>
    <row r="1410" spans="1:17" hidden="1" x14ac:dyDescent="0.3">
      <c r="A1410" s="3" t="s">
        <v>3184</v>
      </c>
      <c r="B1410" s="3" t="s">
        <v>24</v>
      </c>
      <c r="C1410" s="3" t="s">
        <v>78</v>
      </c>
      <c r="D1410" s="3" t="s">
        <v>441</v>
      </c>
      <c r="E1410" s="5" t="s">
        <v>442</v>
      </c>
      <c r="F1410" s="3"/>
      <c r="G1410" s="5" t="s">
        <v>47</v>
      </c>
      <c r="H1410" s="3"/>
      <c r="I1410" s="12" t="s">
        <v>48</v>
      </c>
      <c r="J1410" s="3"/>
      <c r="K1410" s="3" t="s">
        <v>49</v>
      </c>
      <c r="L1410" s="11">
        <v>42644</v>
      </c>
      <c r="M1410" s="3">
        <v>36</v>
      </c>
      <c r="N1410" s="3"/>
      <c r="O1410" s="10">
        <v>38000</v>
      </c>
      <c r="P1410" s="8" t="s">
        <v>103</v>
      </c>
      <c r="Q1410" s="9" t="s">
        <v>59</v>
      </c>
    </row>
    <row r="1411" spans="1:17" ht="15" hidden="1" x14ac:dyDescent="0.25">
      <c r="A1411" s="3" t="s">
        <v>3185</v>
      </c>
      <c r="B1411" s="3" t="s">
        <v>24</v>
      </c>
      <c r="C1411" s="3" t="s">
        <v>78</v>
      </c>
      <c r="D1411" s="3" t="s">
        <v>441</v>
      </c>
      <c r="E1411" s="5" t="s">
        <v>442</v>
      </c>
      <c r="F1411" s="3"/>
      <c r="G1411" s="5" t="s">
        <v>47</v>
      </c>
      <c r="H1411" s="3"/>
      <c r="I1411" s="12" t="s">
        <v>48</v>
      </c>
      <c r="J1411" s="3"/>
      <c r="K1411" s="3" t="s">
        <v>49</v>
      </c>
      <c r="L1411" s="11">
        <v>42644</v>
      </c>
      <c r="M1411" s="3">
        <v>36</v>
      </c>
      <c r="N1411" s="3"/>
      <c r="O1411" s="10">
        <v>20000</v>
      </c>
      <c r="P1411" s="8" t="s">
        <v>103</v>
      </c>
      <c r="Q1411" s="9" t="s">
        <v>103</v>
      </c>
    </row>
    <row r="1412" spans="1:17" ht="15" hidden="1" x14ac:dyDescent="0.25">
      <c r="A1412" s="3" t="s">
        <v>3186</v>
      </c>
      <c r="B1412" s="3" t="s">
        <v>24</v>
      </c>
      <c r="C1412" s="3" t="s">
        <v>78</v>
      </c>
      <c r="D1412" s="3" t="s">
        <v>441</v>
      </c>
      <c r="E1412" s="5" t="s">
        <v>442</v>
      </c>
      <c r="F1412" s="3"/>
      <c r="G1412" s="5" t="s">
        <v>47</v>
      </c>
      <c r="H1412" s="3"/>
      <c r="I1412" s="12" t="s">
        <v>48</v>
      </c>
      <c r="J1412" s="3"/>
      <c r="K1412" s="3" t="s">
        <v>49</v>
      </c>
      <c r="L1412" s="11">
        <v>42644</v>
      </c>
      <c r="M1412" s="3">
        <v>36</v>
      </c>
      <c r="N1412" s="3"/>
      <c r="O1412" s="10">
        <v>5000</v>
      </c>
      <c r="P1412" s="8" t="s">
        <v>103</v>
      </c>
      <c r="Q1412" s="9" t="s">
        <v>113</v>
      </c>
    </row>
    <row r="1413" spans="1:17" ht="15" hidden="1" x14ac:dyDescent="0.25">
      <c r="A1413" s="3" t="s">
        <v>3187</v>
      </c>
      <c r="B1413" s="3" t="s">
        <v>24</v>
      </c>
      <c r="C1413" s="3" t="s">
        <v>78</v>
      </c>
      <c r="D1413" s="3" t="s">
        <v>441</v>
      </c>
      <c r="E1413" s="5" t="s">
        <v>442</v>
      </c>
      <c r="F1413" s="3"/>
      <c r="G1413" s="5" t="s">
        <v>47</v>
      </c>
      <c r="H1413" s="3"/>
      <c r="I1413" s="12" t="s">
        <v>48</v>
      </c>
      <c r="J1413" s="3"/>
      <c r="K1413" s="3" t="s">
        <v>49</v>
      </c>
      <c r="L1413" s="11">
        <v>42644</v>
      </c>
      <c r="M1413" s="3">
        <v>36</v>
      </c>
      <c r="N1413" s="3"/>
      <c r="O1413" s="10">
        <v>150000</v>
      </c>
      <c r="P1413" s="8" t="s">
        <v>103</v>
      </c>
      <c r="Q1413" s="9" t="s">
        <v>108</v>
      </c>
    </row>
    <row r="1414" spans="1:17" ht="15" hidden="1" x14ac:dyDescent="0.25">
      <c r="A1414" s="3" t="s">
        <v>2034</v>
      </c>
      <c r="B1414" s="3" t="s">
        <v>24</v>
      </c>
      <c r="C1414" s="3" t="s">
        <v>78</v>
      </c>
      <c r="D1414" s="3" t="s">
        <v>441</v>
      </c>
      <c r="E1414" s="5" t="s">
        <v>442</v>
      </c>
      <c r="F1414" s="3"/>
      <c r="G1414" s="5" t="s">
        <v>47</v>
      </c>
      <c r="H1414" s="3"/>
      <c r="I1414" s="12" t="s">
        <v>48</v>
      </c>
      <c r="J1414" s="3"/>
      <c r="K1414" s="3" t="s">
        <v>49</v>
      </c>
      <c r="L1414" s="11">
        <v>42644</v>
      </c>
      <c r="M1414" s="3">
        <v>36</v>
      </c>
      <c r="N1414" s="3"/>
      <c r="O1414" s="10">
        <v>3000</v>
      </c>
      <c r="P1414" s="8" t="s">
        <v>103</v>
      </c>
      <c r="Q1414" s="9" t="s">
        <v>84</v>
      </c>
    </row>
    <row r="1415" spans="1:17" ht="15" hidden="1" x14ac:dyDescent="0.25">
      <c r="A1415" s="3" t="s">
        <v>2035</v>
      </c>
      <c r="B1415" s="3" t="s">
        <v>2</v>
      </c>
      <c r="C1415" s="3" t="s">
        <v>52</v>
      </c>
      <c r="D1415" s="3" t="s">
        <v>53</v>
      </c>
      <c r="E1415" s="5" t="s">
        <v>54</v>
      </c>
      <c r="F1415" s="3" t="s">
        <v>520</v>
      </c>
      <c r="G1415" s="5" t="s">
        <v>521</v>
      </c>
      <c r="H1415" s="3"/>
      <c r="I1415" s="12" t="s">
        <v>57</v>
      </c>
      <c r="J1415" s="3"/>
      <c r="K1415" s="3" t="s">
        <v>58</v>
      </c>
      <c r="L1415" s="11">
        <v>42614</v>
      </c>
      <c r="M1415" s="3">
        <v>24</v>
      </c>
      <c r="N1415" s="3"/>
      <c r="O1415" s="10">
        <v>106000</v>
      </c>
      <c r="P1415" s="8" t="s">
        <v>84</v>
      </c>
      <c r="Q1415" s="9" t="s">
        <v>84</v>
      </c>
    </row>
    <row r="1416" spans="1:17" ht="15" hidden="1" x14ac:dyDescent="0.25">
      <c r="A1416" s="3" t="s">
        <v>2036</v>
      </c>
      <c r="B1416" s="3" t="s">
        <v>18</v>
      </c>
      <c r="C1416" s="3" t="s">
        <v>52</v>
      </c>
      <c r="D1416" s="3" t="s">
        <v>53</v>
      </c>
      <c r="E1416" s="5" t="s">
        <v>54</v>
      </c>
      <c r="F1416" s="3" t="s">
        <v>1207</v>
      </c>
      <c r="G1416" s="5" t="s">
        <v>1208</v>
      </c>
      <c r="H1416" s="3"/>
      <c r="I1416" s="12" t="s">
        <v>48</v>
      </c>
      <c r="J1416" s="3"/>
      <c r="K1416" s="3" t="s">
        <v>49</v>
      </c>
      <c r="L1416" s="11" t="s">
        <v>50</v>
      </c>
      <c r="M1416" s="3">
        <v>36</v>
      </c>
      <c r="N1416" s="3"/>
      <c r="O1416" s="10">
        <v>61500</v>
      </c>
      <c r="P1416" s="8" t="s">
        <v>84</v>
      </c>
      <c r="Q1416" s="9" t="s">
        <v>84</v>
      </c>
    </row>
    <row r="1417" spans="1:17" ht="15" hidden="1" x14ac:dyDescent="0.25">
      <c r="A1417" s="3" t="s">
        <v>2037</v>
      </c>
      <c r="B1417" s="3" t="s">
        <v>18</v>
      </c>
      <c r="C1417" s="3" t="s">
        <v>52</v>
      </c>
      <c r="D1417" s="3" t="s">
        <v>53</v>
      </c>
      <c r="E1417" s="5" t="s">
        <v>54</v>
      </c>
      <c r="F1417" s="3" t="s">
        <v>1209</v>
      </c>
      <c r="G1417" s="5" t="s">
        <v>1210</v>
      </c>
      <c r="H1417" s="3"/>
      <c r="I1417" s="12" t="s">
        <v>57</v>
      </c>
      <c r="J1417" s="3"/>
      <c r="K1417" s="3" t="s">
        <v>58</v>
      </c>
      <c r="L1417" s="11" t="s">
        <v>50</v>
      </c>
      <c r="M1417" s="3">
        <v>60</v>
      </c>
      <c r="N1417" s="3"/>
      <c r="O1417" s="10">
        <v>15000</v>
      </c>
      <c r="P1417" s="8" t="s">
        <v>84</v>
      </c>
      <c r="Q1417" s="9" t="s">
        <v>84</v>
      </c>
    </row>
    <row r="1418" spans="1:17" ht="15" hidden="1" x14ac:dyDescent="0.25">
      <c r="A1418" s="3" t="s">
        <v>3188</v>
      </c>
      <c r="B1418" s="3" t="s">
        <v>4</v>
      </c>
      <c r="C1418" s="3" t="s">
        <v>52</v>
      </c>
      <c r="D1418" s="3" t="s">
        <v>53</v>
      </c>
      <c r="E1418" s="5" t="s">
        <v>54</v>
      </c>
      <c r="F1418" s="3" t="s">
        <v>370</v>
      </c>
      <c r="G1418" s="5" t="s">
        <v>371</v>
      </c>
      <c r="H1418" s="3"/>
      <c r="I1418" s="12" t="s">
        <v>57</v>
      </c>
      <c r="J1418" s="3"/>
      <c r="K1418" s="3" t="s">
        <v>58</v>
      </c>
      <c r="L1418" s="11">
        <v>43282</v>
      </c>
      <c r="M1418" s="3">
        <v>36</v>
      </c>
      <c r="N1418" s="3"/>
      <c r="O1418" s="10">
        <v>417000</v>
      </c>
      <c r="P1418" s="8" t="s">
        <v>103</v>
      </c>
      <c r="Q1418" s="9" t="s">
        <v>103</v>
      </c>
    </row>
    <row r="1419" spans="1:17" ht="15" hidden="1" x14ac:dyDescent="0.25">
      <c r="A1419" s="3" t="s">
        <v>2038</v>
      </c>
      <c r="B1419" s="3" t="s">
        <v>18</v>
      </c>
      <c r="C1419" s="3" t="s">
        <v>52</v>
      </c>
      <c r="D1419" s="3" t="s">
        <v>53</v>
      </c>
      <c r="E1419" s="5" t="s">
        <v>54</v>
      </c>
      <c r="F1419" s="3" t="s">
        <v>370</v>
      </c>
      <c r="G1419" s="5" t="s">
        <v>371</v>
      </c>
      <c r="H1419" s="3"/>
      <c r="I1419" s="12" t="s">
        <v>48</v>
      </c>
      <c r="J1419" s="3"/>
      <c r="K1419" s="3" t="s">
        <v>49</v>
      </c>
      <c r="L1419" s="11" t="s">
        <v>50</v>
      </c>
      <c r="M1419" s="3">
        <v>36</v>
      </c>
      <c r="N1419" s="3"/>
      <c r="O1419" s="10">
        <v>31300</v>
      </c>
      <c r="P1419" s="8" t="s">
        <v>84</v>
      </c>
      <c r="Q1419" s="9" t="s">
        <v>84</v>
      </c>
    </row>
    <row r="1420" spans="1:17" ht="15" hidden="1" x14ac:dyDescent="0.25">
      <c r="A1420" s="3" t="s">
        <v>2039</v>
      </c>
      <c r="B1420" s="3" t="s">
        <v>7</v>
      </c>
      <c r="C1420" s="3" t="s">
        <v>52</v>
      </c>
      <c r="D1420" s="3" t="s">
        <v>53</v>
      </c>
      <c r="E1420" s="5" t="s">
        <v>54</v>
      </c>
      <c r="F1420" s="3" t="s">
        <v>1211</v>
      </c>
      <c r="G1420" s="5" t="s">
        <v>1212</v>
      </c>
      <c r="H1420" s="3"/>
      <c r="I1420" s="12" t="s">
        <v>57</v>
      </c>
      <c r="J1420" s="3"/>
      <c r="K1420" s="3" t="s">
        <v>58</v>
      </c>
      <c r="L1420" s="11">
        <v>42736</v>
      </c>
      <c r="M1420" s="3">
        <v>24</v>
      </c>
      <c r="N1420" s="3"/>
      <c r="O1420" s="10">
        <v>215350</v>
      </c>
      <c r="P1420" s="8" t="s">
        <v>84</v>
      </c>
      <c r="Q1420" s="9" t="s">
        <v>84</v>
      </c>
    </row>
    <row r="1421" spans="1:17" ht="15" hidden="1" x14ac:dyDescent="0.25">
      <c r="A1421" s="3" t="s">
        <v>3189</v>
      </c>
      <c r="B1421" s="3" t="s">
        <v>7</v>
      </c>
      <c r="C1421" s="3" t="s">
        <v>52</v>
      </c>
      <c r="D1421" s="3" t="s">
        <v>53</v>
      </c>
      <c r="E1421" s="5" t="s">
        <v>54</v>
      </c>
      <c r="F1421" s="3" t="s">
        <v>538</v>
      </c>
      <c r="G1421" s="5" t="s">
        <v>539</v>
      </c>
      <c r="H1421" s="3"/>
      <c r="I1421" s="12" t="s">
        <v>57</v>
      </c>
      <c r="J1421" s="3"/>
      <c r="K1421" s="3" t="s">
        <v>58</v>
      </c>
      <c r="L1421" s="11">
        <v>42339</v>
      </c>
      <c r="M1421" s="3">
        <v>36</v>
      </c>
      <c r="N1421" s="3"/>
      <c r="O1421" s="10">
        <v>60000</v>
      </c>
      <c r="P1421" s="8" t="s">
        <v>103</v>
      </c>
      <c r="Q1421" s="9" t="s">
        <v>103</v>
      </c>
    </row>
    <row r="1422" spans="1:17" ht="15" hidden="1" x14ac:dyDescent="0.25">
      <c r="A1422" s="3" t="s">
        <v>3190</v>
      </c>
      <c r="B1422" s="3" t="s">
        <v>7</v>
      </c>
      <c r="C1422" s="3" t="s">
        <v>52</v>
      </c>
      <c r="D1422" s="3" t="s">
        <v>53</v>
      </c>
      <c r="E1422" s="5" t="s">
        <v>54</v>
      </c>
      <c r="F1422" s="3" t="s">
        <v>774</v>
      </c>
      <c r="G1422" s="5" t="s">
        <v>775</v>
      </c>
      <c r="H1422" s="3"/>
      <c r="I1422" s="12" t="s">
        <v>57</v>
      </c>
      <c r="J1422" s="3"/>
      <c r="K1422" s="3" t="s">
        <v>58</v>
      </c>
      <c r="L1422" s="11" t="s">
        <v>50</v>
      </c>
      <c r="M1422" s="3">
        <v>36</v>
      </c>
      <c r="N1422" s="3"/>
      <c r="O1422" s="10">
        <v>30000</v>
      </c>
      <c r="P1422" s="8" t="s">
        <v>103</v>
      </c>
      <c r="Q1422" s="9" t="s">
        <v>103</v>
      </c>
    </row>
    <row r="1423" spans="1:17" ht="15" hidden="1" x14ac:dyDescent="0.25">
      <c r="A1423" s="3" t="s">
        <v>3191</v>
      </c>
      <c r="B1423" s="3" t="s">
        <v>8</v>
      </c>
      <c r="C1423" s="3" t="s">
        <v>52</v>
      </c>
      <c r="D1423" s="3" t="s">
        <v>53</v>
      </c>
      <c r="E1423" s="5" t="s">
        <v>54</v>
      </c>
      <c r="F1423" s="3" t="s">
        <v>851</v>
      </c>
      <c r="G1423" s="5" t="s">
        <v>852</v>
      </c>
      <c r="H1423" s="3"/>
      <c r="I1423" s="12" t="s">
        <v>57</v>
      </c>
      <c r="J1423" s="3"/>
      <c r="K1423" s="3" t="s">
        <v>58</v>
      </c>
      <c r="L1423" s="11">
        <v>43070</v>
      </c>
      <c r="M1423" s="3">
        <v>24</v>
      </c>
      <c r="N1423" s="3"/>
      <c r="O1423" s="10">
        <v>70000</v>
      </c>
      <c r="P1423" s="8" t="s">
        <v>81</v>
      </c>
      <c r="Q1423" s="9" t="s">
        <v>81</v>
      </c>
    </row>
    <row r="1424" spans="1:17" ht="15" hidden="1" x14ac:dyDescent="0.25">
      <c r="A1424" s="3" t="s">
        <v>3192</v>
      </c>
      <c r="B1424" s="3" t="s">
        <v>3</v>
      </c>
      <c r="C1424" s="3" t="s">
        <v>52</v>
      </c>
      <c r="D1424" s="3" t="s">
        <v>849</v>
      </c>
      <c r="E1424" s="5" t="s">
        <v>850</v>
      </c>
      <c r="F1424" s="3" t="s">
        <v>1213</v>
      </c>
      <c r="G1424" s="5" t="s">
        <v>1214</v>
      </c>
      <c r="H1424" s="3"/>
      <c r="I1424" s="12" t="s">
        <v>48</v>
      </c>
      <c r="J1424" s="3"/>
      <c r="K1424" s="3" t="s">
        <v>49</v>
      </c>
      <c r="L1424" s="11">
        <v>42979</v>
      </c>
      <c r="M1424" s="3">
        <v>36</v>
      </c>
      <c r="N1424" s="3"/>
      <c r="O1424" s="10">
        <v>130000</v>
      </c>
      <c r="P1424" s="8" t="s">
        <v>64</v>
      </c>
      <c r="Q1424" s="9" t="s">
        <v>64</v>
      </c>
    </row>
    <row r="1425" spans="1:17" ht="15" hidden="1" x14ac:dyDescent="0.25">
      <c r="A1425" s="3" t="s">
        <v>3193</v>
      </c>
      <c r="B1425" s="3" t="s">
        <v>2</v>
      </c>
      <c r="C1425" s="3" t="s">
        <v>52</v>
      </c>
      <c r="D1425" s="3" t="s">
        <v>53</v>
      </c>
      <c r="E1425" s="5" t="s">
        <v>54</v>
      </c>
      <c r="F1425" s="3" t="s">
        <v>1215</v>
      </c>
      <c r="G1425" s="5" t="s">
        <v>1216</v>
      </c>
      <c r="H1425" s="3"/>
      <c r="I1425" s="12" t="s">
        <v>48</v>
      </c>
      <c r="J1425" s="3"/>
      <c r="K1425" s="3" t="s">
        <v>49</v>
      </c>
      <c r="L1425" s="11">
        <v>42614</v>
      </c>
      <c r="M1425" s="3">
        <v>12</v>
      </c>
      <c r="N1425" s="3"/>
      <c r="O1425" s="10">
        <v>163769.74</v>
      </c>
      <c r="P1425" s="8" t="s">
        <v>51</v>
      </c>
      <c r="Q1425" s="9" t="s">
        <v>51</v>
      </c>
    </row>
    <row r="1426" spans="1:17" hidden="1" x14ac:dyDescent="0.3">
      <c r="A1426" s="3" t="s">
        <v>3194</v>
      </c>
      <c r="B1426" s="3" t="s">
        <v>4</v>
      </c>
      <c r="C1426" s="3" t="s">
        <v>52</v>
      </c>
      <c r="D1426" s="3" t="s">
        <v>53</v>
      </c>
      <c r="E1426" s="5" t="s">
        <v>54</v>
      </c>
      <c r="F1426" s="3" t="s">
        <v>1217</v>
      </c>
      <c r="G1426" s="5" t="s">
        <v>1218</v>
      </c>
      <c r="H1426" s="3"/>
      <c r="I1426" s="12" t="s">
        <v>48</v>
      </c>
      <c r="J1426" s="3"/>
      <c r="K1426" s="3" t="s">
        <v>49</v>
      </c>
      <c r="L1426" s="11">
        <v>43221</v>
      </c>
      <c r="M1426" s="3">
        <v>36</v>
      </c>
      <c r="N1426" s="3"/>
      <c r="O1426" s="10">
        <v>14709.54</v>
      </c>
      <c r="P1426" s="8" t="s">
        <v>59</v>
      </c>
      <c r="Q1426" s="9" t="s">
        <v>59</v>
      </c>
    </row>
    <row r="1427" spans="1:17" ht="15" hidden="1" x14ac:dyDescent="0.25">
      <c r="A1427" s="3" t="s">
        <v>3195</v>
      </c>
      <c r="B1427" s="3" t="s">
        <v>17</v>
      </c>
      <c r="C1427" s="3" t="s">
        <v>52</v>
      </c>
      <c r="D1427" s="3" t="s">
        <v>1219</v>
      </c>
      <c r="E1427" s="5" t="s">
        <v>1220</v>
      </c>
      <c r="F1427" s="3" t="s">
        <v>1221</v>
      </c>
      <c r="G1427" s="5" t="s">
        <v>1222</v>
      </c>
      <c r="H1427" s="3"/>
      <c r="I1427" s="12" t="s">
        <v>57</v>
      </c>
      <c r="J1427" s="3"/>
      <c r="K1427" s="3" t="s">
        <v>49</v>
      </c>
      <c r="L1427" s="11">
        <v>43132</v>
      </c>
      <c r="M1427" s="3">
        <v>36</v>
      </c>
      <c r="N1427" s="3"/>
      <c r="O1427" s="10">
        <v>50000</v>
      </c>
      <c r="P1427" s="8" t="s">
        <v>81</v>
      </c>
      <c r="Q1427" s="7" t="s">
        <v>81</v>
      </c>
    </row>
    <row r="1428" spans="1:17" ht="15" hidden="1" x14ac:dyDescent="0.25">
      <c r="A1428" s="3" t="s">
        <v>3196</v>
      </c>
      <c r="B1428" s="3" t="s">
        <v>6</v>
      </c>
      <c r="C1428" s="3" t="s">
        <v>44</v>
      </c>
      <c r="D1428" s="3" t="s">
        <v>875</v>
      </c>
      <c r="E1428" s="5" t="s">
        <v>876</v>
      </c>
      <c r="F1428" s="3"/>
      <c r="G1428" s="5" t="s">
        <v>47</v>
      </c>
      <c r="H1428" s="3"/>
      <c r="I1428" s="12" t="s">
        <v>57</v>
      </c>
      <c r="J1428" s="3"/>
      <c r="K1428" s="3" t="s">
        <v>58</v>
      </c>
      <c r="L1428" s="11">
        <v>42795</v>
      </c>
      <c r="M1428" s="3">
        <v>24</v>
      </c>
      <c r="N1428" s="3"/>
      <c r="O1428" s="10">
        <v>30000</v>
      </c>
      <c r="P1428" s="8" t="s">
        <v>113</v>
      </c>
      <c r="Q1428" s="9" t="s">
        <v>113</v>
      </c>
    </row>
    <row r="1429" spans="1:17" ht="15" hidden="1" x14ac:dyDescent="0.25">
      <c r="A1429" s="3" t="s">
        <v>3197</v>
      </c>
      <c r="B1429" s="3" t="s">
        <v>2</v>
      </c>
      <c r="C1429" s="3" t="s">
        <v>52</v>
      </c>
      <c r="D1429" s="3" t="s">
        <v>53</v>
      </c>
      <c r="E1429" s="5" t="s">
        <v>54</v>
      </c>
      <c r="F1429" s="3" t="s">
        <v>1157</v>
      </c>
      <c r="G1429" s="5" t="s">
        <v>1158</v>
      </c>
      <c r="H1429" s="3"/>
      <c r="I1429" s="12" t="s">
        <v>57</v>
      </c>
      <c r="J1429" s="3"/>
      <c r="K1429" s="3" t="s">
        <v>58</v>
      </c>
      <c r="L1429" s="11">
        <v>42795</v>
      </c>
      <c r="M1429" s="3">
        <v>36</v>
      </c>
      <c r="N1429" s="3"/>
      <c r="O1429" s="10">
        <v>95000</v>
      </c>
      <c r="P1429" s="8" t="s">
        <v>103</v>
      </c>
      <c r="Q1429" s="9" t="s">
        <v>103</v>
      </c>
    </row>
    <row r="1430" spans="1:17" ht="15" hidden="1" x14ac:dyDescent="0.25">
      <c r="A1430" s="3" t="s">
        <v>2040</v>
      </c>
      <c r="B1430" s="3" t="s">
        <v>6</v>
      </c>
      <c r="C1430" s="3" t="s">
        <v>78</v>
      </c>
      <c r="D1430" s="3" t="s">
        <v>875</v>
      </c>
      <c r="E1430" s="5" t="s">
        <v>876</v>
      </c>
      <c r="F1430" s="3"/>
      <c r="G1430" s="5" t="s">
        <v>47</v>
      </c>
      <c r="H1430" s="3"/>
      <c r="I1430" s="12" t="s">
        <v>48</v>
      </c>
      <c r="J1430" s="3"/>
      <c r="K1430" s="3" t="s">
        <v>49</v>
      </c>
      <c r="L1430" s="11" t="s">
        <v>50</v>
      </c>
      <c r="M1430" s="3">
        <v>36</v>
      </c>
      <c r="N1430" s="3"/>
      <c r="O1430" s="10">
        <v>45000</v>
      </c>
      <c r="P1430" s="8" t="s">
        <v>75</v>
      </c>
      <c r="Q1430" s="9" t="s">
        <v>75</v>
      </c>
    </row>
    <row r="1431" spans="1:17" ht="15" hidden="1" x14ac:dyDescent="0.25">
      <c r="A1431" s="3" t="s">
        <v>2041</v>
      </c>
      <c r="B1431" s="3" t="s">
        <v>8</v>
      </c>
      <c r="C1431" s="3" t="s">
        <v>78</v>
      </c>
      <c r="D1431" s="3" t="s">
        <v>875</v>
      </c>
      <c r="E1431" s="5" t="s">
        <v>876</v>
      </c>
      <c r="F1431" s="3"/>
      <c r="G1431" s="5" t="s">
        <v>47</v>
      </c>
      <c r="H1431" s="3"/>
      <c r="I1431" s="12" t="s">
        <v>57</v>
      </c>
      <c r="J1431" s="3"/>
      <c r="K1431" s="3" t="s">
        <v>58</v>
      </c>
      <c r="L1431" s="11">
        <v>43070</v>
      </c>
      <c r="M1431" s="3">
        <v>24</v>
      </c>
      <c r="N1431" s="3"/>
      <c r="O1431" s="10">
        <v>13000</v>
      </c>
      <c r="P1431" s="8" t="s">
        <v>84</v>
      </c>
      <c r="Q1431" s="9" t="s">
        <v>84</v>
      </c>
    </row>
    <row r="1432" spans="1:17" hidden="1" x14ac:dyDescent="0.3">
      <c r="A1432" s="3" t="s">
        <v>3198</v>
      </c>
      <c r="B1432" s="3" t="s">
        <v>3</v>
      </c>
      <c r="C1432" s="3" t="s">
        <v>52</v>
      </c>
      <c r="D1432" s="3" t="s">
        <v>736</v>
      </c>
      <c r="E1432" s="5" t="s">
        <v>737</v>
      </c>
      <c r="F1432" s="3" t="s">
        <v>257</v>
      </c>
      <c r="G1432" s="5" t="s">
        <v>258</v>
      </c>
      <c r="H1432" s="3"/>
      <c r="I1432" s="12" t="s">
        <v>48</v>
      </c>
      <c r="J1432" s="3"/>
      <c r="K1432" s="3" t="s">
        <v>49</v>
      </c>
      <c r="L1432" s="11">
        <v>42979</v>
      </c>
      <c r="M1432" s="3">
        <v>60</v>
      </c>
      <c r="N1432" s="3"/>
      <c r="O1432" s="10">
        <v>132327.70000000001</v>
      </c>
      <c r="P1432" s="8" t="s">
        <v>59</v>
      </c>
      <c r="Q1432" s="9" t="s">
        <v>59</v>
      </c>
    </row>
    <row r="1433" spans="1:17" ht="15" hidden="1" x14ac:dyDescent="0.25">
      <c r="A1433" s="3" t="s">
        <v>3199</v>
      </c>
      <c r="B1433" s="3" t="s">
        <v>24</v>
      </c>
      <c r="C1433" s="3" t="s">
        <v>52</v>
      </c>
      <c r="D1433" s="3" t="s">
        <v>1223</v>
      </c>
      <c r="E1433" s="5" t="s">
        <v>1224</v>
      </c>
      <c r="F1433" s="3" t="s">
        <v>1225</v>
      </c>
      <c r="G1433" s="5" t="s">
        <v>1226</v>
      </c>
      <c r="H1433" s="3"/>
      <c r="I1433" s="12" t="s">
        <v>48</v>
      </c>
      <c r="J1433" s="3"/>
      <c r="K1433" s="3" t="s">
        <v>49</v>
      </c>
      <c r="L1433" s="11">
        <v>42705</v>
      </c>
      <c r="M1433" s="3">
        <v>36</v>
      </c>
      <c r="N1433" s="3"/>
      <c r="O1433" s="10">
        <v>385000</v>
      </c>
      <c r="P1433" s="8" t="s">
        <v>246</v>
      </c>
      <c r="Q1433" s="9" t="s">
        <v>246</v>
      </c>
    </row>
    <row r="1434" spans="1:17" ht="15" hidden="1" x14ac:dyDescent="0.25">
      <c r="A1434" s="3" t="s">
        <v>2042</v>
      </c>
      <c r="B1434" s="3" t="s">
        <v>24</v>
      </c>
      <c r="C1434" s="3" t="s">
        <v>52</v>
      </c>
      <c r="D1434" s="3" t="s">
        <v>1223</v>
      </c>
      <c r="E1434" s="5" t="s">
        <v>1224</v>
      </c>
      <c r="F1434" s="3" t="s">
        <v>1225</v>
      </c>
      <c r="G1434" s="5" t="s">
        <v>1226</v>
      </c>
      <c r="H1434" s="3"/>
      <c r="I1434" s="12" t="s">
        <v>48</v>
      </c>
      <c r="J1434" s="3"/>
      <c r="K1434" s="3" t="s">
        <v>49</v>
      </c>
      <c r="L1434" s="11">
        <v>42705</v>
      </c>
      <c r="M1434" s="3">
        <v>36</v>
      </c>
      <c r="N1434" s="3"/>
      <c r="O1434" s="10">
        <v>70400</v>
      </c>
      <c r="P1434" s="8" t="s">
        <v>246</v>
      </c>
      <c r="Q1434" s="9" t="s">
        <v>84</v>
      </c>
    </row>
    <row r="1435" spans="1:17" ht="15" hidden="1" x14ac:dyDescent="0.25">
      <c r="A1435" s="3" t="s">
        <v>3200</v>
      </c>
      <c r="B1435" s="3" t="s">
        <v>3</v>
      </c>
      <c r="C1435" s="3" t="s">
        <v>52</v>
      </c>
      <c r="D1435" s="3" t="s">
        <v>53</v>
      </c>
      <c r="E1435" s="5" t="s">
        <v>54</v>
      </c>
      <c r="F1435" s="3" t="s">
        <v>532</v>
      </c>
      <c r="G1435" s="5" t="s">
        <v>533</v>
      </c>
      <c r="H1435" s="3"/>
      <c r="I1435" s="12" t="s">
        <v>57</v>
      </c>
      <c r="J1435" s="3"/>
      <c r="K1435" s="3" t="s">
        <v>58</v>
      </c>
      <c r="L1435" s="11">
        <v>42948</v>
      </c>
      <c r="M1435" s="3">
        <v>36</v>
      </c>
      <c r="N1435" s="3"/>
      <c r="O1435" s="10">
        <v>120000</v>
      </c>
      <c r="P1435" s="8" t="s">
        <v>103</v>
      </c>
      <c r="Q1435" s="9" t="s">
        <v>103</v>
      </c>
    </row>
    <row r="1436" spans="1:17" ht="15" hidden="1" x14ac:dyDescent="0.25">
      <c r="A1436" s="3" t="s">
        <v>3201</v>
      </c>
      <c r="B1436" s="3" t="s">
        <v>4</v>
      </c>
      <c r="C1436" s="3" t="s">
        <v>52</v>
      </c>
      <c r="D1436" s="3" t="s">
        <v>53</v>
      </c>
      <c r="E1436" s="5" t="s">
        <v>54</v>
      </c>
      <c r="F1436" s="3" t="s">
        <v>219</v>
      </c>
      <c r="G1436" s="5" t="s">
        <v>220</v>
      </c>
      <c r="H1436" s="3"/>
      <c r="I1436" s="12" t="s">
        <v>48</v>
      </c>
      <c r="J1436" s="3"/>
      <c r="K1436" s="3" t="s">
        <v>49</v>
      </c>
      <c r="L1436" s="11">
        <v>43160</v>
      </c>
      <c r="M1436" s="3">
        <v>24</v>
      </c>
      <c r="N1436" s="3"/>
      <c r="O1436" s="10">
        <v>100510.76</v>
      </c>
      <c r="P1436" s="8" t="s">
        <v>51</v>
      </c>
      <c r="Q1436" s="9" t="s">
        <v>51</v>
      </c>
    </row>
    <row r="1437" spans="1:17" ht="15" hidden="1" x14ac:dyDescent="0.25">
      <c r="A1437" s="3" t="s">
        <v>3202</v>
      </c>
      <c r="B1437" s="3" t="s">
        <v>6</v>
      </c>
      <c r="C1437" s="3" t="s">
        <v>52</v>
      </c>
      <c r="D1437" s="3" t="s">
        <v>720</v>
      </c>
      <c r="E1437" s="5" t="s">
        <v>721</v>
      </c>
      <c r="F1437" s="3" t="s">
        <v>492</v>
      </c>
      <c r="G1437" s="5" t="s">
        <v>493</v>
      </c>
      <c r="H1437" s="3"/>
      <c r="I1437" s="12" t="s">
        <v>57</v>
      </c>
      <c r="J1437" s="3"/>
      <c r="K1437" s="3" t="s">
        <v>58</v>
      </c>
      <c r="L1437" s="11" t="s">
        <v>50</v>
      </c>
      <c r="M1437" s="3">
        <v>24</v>
      </c>
      <c r="N1437" s="3"/>
      <c r="O1437" s="10">
        <v>200000</v>
      </c>
      <c r="P1437" s="8" t="s">
        <v>113</v>
      </c>
      <c r="Q1437" s="9" t="s">
        <v>113</v>
      </c>
    </row>
    <row r="1438" spans="1:17" ht="15" hidden="1" x14ac:dyDescent="0.25">
      <c r="A1438" s="3" t="s">
        <v>3203</v>
      </c>
      <c r="B1438" s="3" t="s">
        <v>7</v>
      </c>
      <c r="C1438" s="3" t="s">
        <v>52</v>
      </c>
      <c r="D1438" s="3" t="s">
        <v>53</v>
      </c>
      <c r="E1438" s="5" t="s">
        <v>54</v>
      </c>
      <c r="F1438" s="3" t="s">
        <v>1227</v>
      </c>
      <c r="G1438" s="5" t="s">
        <v>1228</v>
      </c>
      <c r="H1438" s="3"/>
      <c r="I1438" s="12" t="s">
        <v>57</v>
      </c>
      <c r="J1438" s="3"/>
      <c r="K1438" s="3" t="s">
        <v>58</v>
      </c>
      <c r="L1438" s="11">
        <v>42401</v>
      </c>
      <c r="M1438" s="3">
        <v>48</v>
      </c>
      <c r="N1438" s="3"/>
      <c r="O1438" s="10">
        <v>24000</v>
      </c>
      <c r="P1438" s="8" t="s">
        <v>81</v>
      </c>
      <c r="Q1438" s="9" t="s">
        <v>81</v>
      </c>
    </row>
    <row r="1439" spans="1:17" ht="15" hidden="1" x14ac:dyDescent="0.25">
      <c r="A1439" s="3" t="s">
        <v>3204</v>
      </c>
      <c r="B1439" s="3" t="s">
        <v>5</v>
      </c>
      <c r="C1439" s="3" t="s">
        <v>124</v>
      </c>
      <c r="D1439" s="3" t="s">
        <v>652</v>
      </c>
      <c r="E1439" s="5" t="s">
        <v>653</v>
      </c>
      <c r="F1439" s="3" t="s">
        <v>1229</v>
      </c>
      <c r="G1439" s="5" t="s">
        <v>1230</v>
      </c>
      <c r="H1439" s="3"/>
      <c r="I1439" s="12" t="s">
        <v>57</v>
      </c>
      <c r="J1439" s="3"/>
      <c r="K1439" s="3" t="s">
        <v>58</v>
      </c>
      <c r="L1439" s="11">
        <v>42705</v>
      </c>
      <c r="M1439" s="3">
        <v>36</v>
      </c>
      <c r="N1439" s="3"/>
      <c r="O1439" s="10">
        <v>153512.79999999999</v>
      </c>
      <c r="P1439" s="8" t="s">
        <v>81</v>
      </c>
      <c r="Q1439" s="9" t="s">
        <v>81</v>
      </c>
    </row>
    <row r="1440" spans="1:17" ht="15" hidden="1" x14ac:dyDescent="0.25">
      <c r="A1440" s="3" t="s">
        <v>3205</v>
      </c>
      <c r="B1440" s="3" t="s">
        <v>9</v>
      </c>
      <c r="C1440" s="3" t="s">
        <v>52</v>
      </c>
      <c r="D1440" s="3" t="s">
        <v>618</v>
      </c>
      <c r="E1440" s="5" t="s">
        <v>619</v>
      </c>
      <c r="F1440" s="3" t="s">
        <v>1231</v>
      </c>
      <c r="G1440" s="5" t="s">
        <v>1232</v>
      </c>
      <c r="H1440" s="3"/>
      <c r="I1440" s="12" t="s">
        <v>57</v>
      </c>
      <c r="J1440" s="3"/>
      <c r="K1440" s="3" t="s">
        <v>58</v>
      </c>
      <c r="L1440" s="11">
        <v>43221</v>
      </c>
      <c r="M1440" s="3">
        <v>36</v>
      </c>
      <c r="N1440" s="3"/>
      <c r="O1440" s="10">
        <v>55450</v>
      </c>
      <c r="P1440" s="8" t="s">
        <v>81</v>
      </c>
      <c r="Q1440" s="9" t="s">
        <v>81</v>
      </c>
    </row>
    <row r="1441" spans="1:17" ht="15" hidden="1" x14ac:dyDescent="0.25">
      <c r="A1441" s="3" t="s">
        <v>3206</v>
      </c>
      <c r="B1441" s="3" t="s">
        <v>7</v>
      </c>
      <c r="C1441" s="3" t="s">
        <v>52</v>
      </c>
      <c r="D1441" s="3" t="s">
        <v>53</v>
      </c>
      <c r="E1441" s="5" t="s">
        <v>54</v>
      </c>
      <c r="F1441" s="3" t="s">
        <v>1233</v>
      </c>
      <c r="G1441" s="5" t="s">
        <v>1234</v>
      </c>
      <c r="H1441" s="3"/>
      <c r="I1441" s="12" t="s">
        <v>48</v>
      </c>
      <c r="J1441" s="3"/>
      <c r="K1441" s="3" t="s">
        <v>49</v>
      </c>
      <c r="L1441" s="11">
        <v>43009</v>
      </c>
      <c r="M1441" s="3">
        <v>24</v>
      </c>
      <c r="N1441" s="3"/>
      <c r="O1441" s="10">
        <v>2540000</v>
      </c>
      <c r="P1441" s="8" t="s">
        <v>103</v>
      </c>
      <c r="Q1441" s="9" t="s">
        <v>103</v>
      </c>
    </row>
    <row r="1442" spans="1:17" ht="15" hidden="1" x14ac:dyDescent="0.25">
      <c r="A1442" s="3" t="s">
        <v>3207</v>
      </c>
      <c r="B1442" s="3" t="s">
        <v>8</v>
      </c>
      <c r="C1442" s="3" t="s">
        <v>52</v>
      </c>
      <c r="D1442" s="3" t="s">
        <v>53</v>
      </c>
      <c r="E1442" s="5" t="s">
        <v>54</v>
      </c>
      <c r="F1442" s="3" t="s">
        <v>1235</v>
      </c>
      <c r="G1442" s="5" t="s">
        <v>1236</v>
      </c>
      <c r="H1442" s="3"/>
      <c r="I1442" s="12" t="s">
        <v>57</v>
      </c>
      <c r="J1442" s="3"/>
      <c r="K1442" s="3" t="s">
        <v>58</v>
      </c>
      <c r="L1442" s="11">
        <v>43070</v>
      </c>
      <c r="M1442" s="3">
        <v>24</v>
      </c>
      <c r="N1442" s="3"/>
      <c r="O1442" s="10">
        <v>848359.05</v>
      </c>
      <c r="P1442" s="8" t="s">
        <v>81</v>
      </c>
      <c r="Q1442" s="9" t="s">
        <v>81</v>
      </c>
    </row>
    <row r="1443" spans="1:17" ht="15" hidden="1" x14ac:dyDescent="0.25">
      <c r="A1443" s="3" t="s">
        <v>2043</v>
      </c>
      <c r="B1443" s="3" t="s">
        <v>3</v>
      </c>
      <c r="C1443" s="3" t="s">
        <v>52</v>
      </c>
      <c r="D1443" s="3" t="s">
        <v>71</v>
      </c>
      <c r="E1443" s="5" t="s">
        <v>72</v>
      </c>
      <c r="F1443" s="3" t="s">
        <v>165</v>
      </c>
      <c r="G1443" s="5" t="s">
        <v>166</v>
      </c>
      <c r="H1443" s="3"/>
      <c r="I1443" s="12" t="s">
        <v>48</v>
      </c>
      <c r="J1443" s="3"/>
      <c r="K1443" s="3" t="s">
        <v>49</v>
      </c>
      <c r="L1443" s="11" t="s">
        <v>50</v>
      </c>
      <c r="M1443" s="3">
        <v>12</v>
      </c>
      <c r="N1443" s="3"/>
      <c r="O1443" s="10">
        <v>205000</v>
      </c>
      <c r="P1443" s="8" t="s">
        <v>75</v>
      </c>
      <c r="Q1443" s="9" t="s">
        <v>75</v>
      </c>
    </row>
    <row r="1444" spans="1:17" ht="15" hidden="1" x14ac:dyDescent="0.25">
      <c r="A1444" s="3" t="s">
        <v>2044</v>
      </c>
      <c r="B1444" s="3" t="s">
        <v>7</v>
      </c>
      <c r="C1444" s="3" t="s">
        <v>52</v>
      </c>
      <c r="D1444" s="3" t="s">
        <v>71</v>
      </c>
      <c r="E1444" s="5" t="s">
        <v>72</v>
      </c>
      <c r="F1444" s="3" t="s">
        <v>1237</v>
      </c>
      <c r="G1444" s="5" t="s">
        <v>1238</v>
      </c>
      <c r="H1444" s="3"/>
      <c r="I1444" s="12" t="s">
        <v>48</v>
      </c>
      <c r="J1444" s="3"/>
      <c r="K1444" s="3" t="s">
        <v>49</v>
      </c>
      <c r="L1444" s="11" t="s">
        <v>50</v>
      </c>
      <c r="M1444" s="3">
        <v>12</v>
      </c>
      <c r="N1444" s="3"/>
      <c r="O1444" s="10">
        <v>85000</v>
      </c>
      <c r="P1444" s="8" t="s">
        <v>84</v>
      </c>
      <c r="Q1444" s="9" t="s">
        <v>84</v>
      </c>
    </row>
    <row r="1445" spans="1:17" ht="15" hidden="1" x14ac:dyDescent="0.25">
      <c r="A1445" s="3" t="s">
        <v>2045</v>
      </c>
      <c r="B1445" s="3" t="s">
        <v>3</v>
      </c>
      <c r="C1445" s="3" t="s">
        <v>52</v>
      </c>
      <c r="D1445" s="3" t="s">
        <v>1239</v>
      </c>
      <c r="E1445" s="5" t="s">
        <v>47</v>
      </c>
      <c r="F1445" s="3" t="s">
        <v>165</v>
      </c>
      <c r="G1445" s="5" t="s">
        <v>166</v>
      </c>
      <c r="H1445" s="3"/>
      <c r="I1445" s="12" t="s">
        <v>48</v>
      </c>
      <c r="J1445" s="3"/>
      <c r="K1445" s="3" t="s">
        <v>49</v>
      </c>
      <c r="L1445" s="11" t="s">
        <v>50</v>
      </c>
      <c r="M1445" s="3">
        <v>12</v>
      </c>
      <c r="N1445" s="3"/>
      <c r="O1445" s="10">
        <v>65000</v>
      </c>
      <c r="P1445" s="8" t="s">
        <v>75</v>
      </c>
      <c r="Q1445" s="9" t="s">
        <v>75</v>
      </c>
    </row>
    <row r="1446" spans="1:17" ht="15" hidden="1" x14ac:dyDescent="0.25">
      <c r="A1446" s="3" t="s">
        <v>2046</v>
      </c>
      <c r="B1446" s="3" t="s">
        <v>3</v>
      </c>
      <c r="C1446" s="3" t="s">
        <v>52</v>
      </c>
      <c r="D1446" s="3" t="s">
        <v>53</v>
      </c>
      <c r="E1446" s="5" t="s">
        <v>54</v>
      </c>
      <c r="F1446" s="3" t="s">
        <v>358</v>
      </c>
      <c r="G1446" s="5" t="s">
        <v>359</v>
      </c>
      <c r="H1446" s="3"/>
      <c r="I1446" s="12" t="s">
        <v>48</v>
      </c>
      <c r="J1446" s="3"/>
      <c r="K1446" s="3" t="s">
        <v>49</v>
      </c>
      <c r="L1446" s="11">
        <v>42979</v>
      </c>
      <c r="M1446" s="3">
        <v>24</v>
      </c>
      <c r="N1446" s="3"/>
      <c r="O1446" s="10">
        <v>37500</v>
      </c>
      <c r="P1446" s="8" t="s">
        <v>84</v>
      </c>
      <c r="Q1446" s="9" t="s">
        <v>84</v>
      </c>
    </row>
    <row r="1447" spans="1:17" ht="15" hidden="1" x14ac:dyDescent="0.25">
      <c r="A1447" s="3" t="s">
        <v>3208</v>
      </c>
      <c r="B1447" s="3" t="s">
        <v>3</v>
      </c>
      <c r="C1447" s="3" t="s">
        <v>52</v>
      </c>
      <c r="D1447" s="3" t="s">
        <v>53</v>
      </c>
      <c r="E1447" s="5" t="s">
        <v>54</v>
      </c>
      <c r="F1447" s="3" t="s">
        <v>1240</v>
      </c>
      <c r="G1447" s="5" t="s">
        <v>1241</v>
      </c>
      <c r="H1447" s="3"/>
      <c r="I1447" s="12" t="s">
        <v>57</v>
      </c>
      <c r="J1447" s="3"/>
      <c r="K1447" s="3" t="s">
        <v>58</v>
      </c>
      <c r="L1447" s="11" t="s">
        <v>50</v>
      </c>
      <c r="M1447" s="3">
        <v>12</v>
      </c>
      <c r="N1447" s="3"/>
      <c r="O1447" s="10">
        <v>55000</v>
      </c>
      <c r="P1447" s="8" t="s">
        <v>103</v>
      </c>
      <c r="Q1447" s="9" t="s">
        <v>103</v>
      </c>
    </row>
    <row r="1448" spans="1:17" ht="15" hidden="1" x14ac:dyDescent="0.25">
      <c r="A1448" s="3" t="s">
        <v>3209</v>
      </c>
      <c r="B1448" s="3" t="s">
        <v>2</v>
      </c>
      <c r="C1448" s="3" t="s">
        <v>52</v>
      </c>
      <c r="D1448" s="3" t="s">
        <v>53</v>
      </c>
      <c r="E1448" s="5" t="s">
        <v>54</v>
      </c>
      <c r="F1448" s="3" t="s">
        <v>578</v>
      </c>
      <c r="G1448" s="5" t="s">
        <v>579</v>
      </c>
      <c r="H1448" s="3"/>
      <c r="I1448" s="12" t="s">
        <v>57</v>
      </c>
      <c r="J1448" s="3"/>
      <c r="K1448" s="3" t="s">
        <v>58</v>
      </c>
      <c r="L1448" s="11">
        <v>42705</v>
      </c>
      <c r="M1448" s="3">
        <v>12</v>
      </c>
      <c r="N1448" s="3"/>
      <c r="O1448" s="10">
        <v>399411.44</v>
      </c>
      <c r="P1448" s="8" t="s">
        <v>51</v>
      </c>
      <c r="Q1448" s="9" t="s">
        <v>51</v>
      </c>
    </row>
    <row r="1449" spans="1:17" ht="15" hidden="1" x14ac:dyDescent="0.25">
      <c r="A1449" s="3" t="s">
        <v>3210</v>
      </c>
      <c r="B1449" s="3" t="s">
        <v>8</v>
      </c>
      <c r="C1449" s="3" t="s">
        <v>52</v>
      </c>
      <c r="D1449" s="3" t="s">
        <v>169</v>
      </c>
      <c r="E1449" s="5" t="s">
        <v>170</v>
      </c>
      <c r="F1449" s="3" t="s">
        <v>1242</v>
      </c>
      <c r="G1449" s="5" t="s">
        <v>1243</v>
      </c>
      <c r="H1449" s="3"/>
      <c r="I1449" s="12" t="s">
        <v>48</v>
      </c>
      <c r="J1449" s="3"/>
      <c r="K1449" s="3" t="s">
        <v>49</v>
      </c>
      <c r="L1449" s="11" t="s">
        <v>50</v>
      </c>
      <c r="M1449" s="3">
        <v>12</v>
      </c>
      <c r="N1449" s="3"/>
      <c r="O1449" s="10">
        <v>500000</v>
      </c>
      <c r="P1449" s="8" t="s">
        <v>81</v>
      </c>
      <c r="Q1449" s="9" t="s">
        <v>81</v>
      </c>
    </row>
    <row r="1450" spans="1:17" ht="15" hidden="1" x14ac:dyDescent="0.25">
      <c r="A1450" s="3" t="s">
        <v>3211</v>
      </c>
      <c r="B1450" s="3" t="s">
        <v>8</v>
      </c>
      <c r="C1450" s="3" t="s">
        <v>52</v>
      </c>
      <c r="D1450" s="3" t="s">
        <v>53</v>
      </c>
      <c r="E1450" s="5" t="s">
        <v>54</v>
      </c>
      <c r="F1450" s="3" t="s">
        <v>1244</v>
      </c>
      <c r="G1450" s="5" t="s">
        <v>1245</v>
      </c>
      <c r="H1450" s="3"/>
      <c r="I1450" s="12" t="s">
        <v>48</v>
      </c>
      <c r="J1450" s="3"/>
      <c r="K1450" s="3" t="s">
        <v>49</v>
      </c>
      <c r="L1450" s="11" t="s">
        <v>50</v>
      </c>
      <c r="M1450" s="3">
        <v>12</v>
      </c>
      <c r="N1450" s="3"/>
      <c r="O1450" s="10">
        <v>100000</v>
      </c>
      <c r="P1450" s="8" t="s">
        <v>103</v>
      </c>
      <c r="Q1450" s="9" t="s">
        <v>103</v>
      </c>
    </row>
    <row r="1451" spans="1:17" ht="15" hidden="1" x14ac:dyDescent="0.25">
      <c r="A1451" s="3" t="s">
        <v>2047</v>
      </c>
      <c r="B1451" s="3" t="s">
        <v>2</v>
      </c>
      <c r="C1451" s="3" t="s">
        <v>52</v>
      </c>
      <c r="D1451" s="3" t="s">
        <v>53</v>
      </c>
      <c r="E1451" s="5" t="s">
        <v>54</v>
      </c>
      <c r="F1451" s="3" t="s">
        <v>1246</v>
      </c>
      <c r="G1451" s="5" t="s">
        <v>1247</v>
      </c>
      <c r="H1451" s="3"/>
      <c r="I1451" s="12" t="s">
        <v>57</v>
      </c>
      <c r="J1451" s="3"/>
      <c r="K1451" s="3" t="s">
        <v>58</v>
      </c>
      <c r="L1451" s="11">
        <v>42705</v>
      </c>
      <c r="M1451" s="3">
        <v>24</v>
      </c>
      <c r="N1451" s="3"/>
      <c r="O1451" s="10">
        <v>8500</v>
      </c>
      <c r="P1451" s="8" t="s">
        <v>84</v>
      </c>
      <c r="Q1451" s="9" t="s">
        <v>84</v>
      </c>
    </row>
    <row r="1452" spans="1:17" ht="15" hidden="1" x14ac:dyDescent="0.25">
      <c r="A1452" s="3" t="s">
        <v>3212</v>
      </c>
      <c r="B1452" s="3" t="s">
        <v>7</v>
      </c>
      <c r="C1452" s="3" t="s">
        <v>52</v>
      </c>
      <c r="D1452" s="3" t="s">
        <v>53</v>
      </c>
      <c r="E1452" s="5" t="s">
        <v>54</v>
      </c>
      <c r="F1452" s="3" t="s">
        <v>432</v>
      </c>
      <c r="G1452" s="5" t="s">
        <v>433</v>
      </c>
      <c r="H1452" s="3"/>
      <c r="I1452" s="12" t="s">
        <v>57</v>
      </c>
      <c r="J1452" s="3"/>
      <c r="K1452" s="3" t="s">
        <v>58</v>
      </c>
      <c r="L1452" s="11">
        <v>43070</v>
      </c>
      <c r="M1452" s="3">
        <v>36</v>
      </c>
      <c r="N1452" s="3"/>
      <c r="O1452" s="10">
        <v>770000</v>
      </c>
      <c r="P1452" s="8" t="s">
        <v>103</v>
      </c>
      <c r="Q1452" s="7" t="s">
        <v>103</v>
      </c>
    </row>
    <row r="1453" spans="1:17" ht="15" hidden="1" x14ac:dyDescent="0.25">
      <c r="A1453" s="3" t="s">
        <v>3213</v>
      </c>
      <c r="B1453" s="3" t="s">
        <v>8</v>
      </c>
      <c r="C1453" s="3" t="s">
        <v>52</v>
      </c>
      <c r="D1453" s="3" t="s">
        <v>53</v>
      </c>
      <c r="E1453" s="5" t="s">
        <v>54</v>
      </c>
      <c r="F1453" s="3" t="s">
        <v>1248</v>
      </c>
      <c r="G1453" s="5" t="s">
        <v>1249</v>
      </c>
      <c r="H1453" s="3"/>
      <c r="I1453" s="12" t="s">
        <v>57</v>
      </c>
      <c r="J1453" s="3"/>
      <c r="K1453" s="3" t="s">
        <v>58</v>
      </c>
      <c r="L1453" s="11">
        <v>42887</v>
      </c>
      <c r="M1453" s="3">
        <v>24</v>
      </c>
      <c r="N1453" s="3"/>
      <c r="O1453" s="10">
        <v>203671.38</v>
      </c>
      <c r="P1453" s="8" t="s">
        <v>51</v>
      </c>
      <c r="Q1453" s="9" t="s">
        <v>51</v>
      </c>
    </row>
    <row r="1454" spans="1:17" ht="15" hidden="1" x14ac:dyDescent="0.25">
      <c r="A1454" s="3" t="s">
        <v>3214</v>
      </c>
      <c r="B1454" s="3" t="s">
        <v>2</v>
      </c>
      <c r="C1454" s="3" t="s">
        <v>52</v>
      </c>
      <c r="D1454" s="3" t="s">
        <v>1250</v>
      </c>
      <c r="E1454" s="5" t="s">
        <v>1251</v>
      </c>
      <c r="F1454" s="3" t="s">
        <v>1252</v>
      </c>
      <c r="G1454" s="5" t="s">
        <v>1253</v>
      </c>
      <c r="H1454" s="3"/>
      <c r="I1454" s="12" t="s">
        <v>48</v>
      </c>
      <c r="J1454" s="3"/>
      <c r="K1454" s="3" t="s">
        <v>87</v>
      </c>
      <c r="L1454" s="11">
        <v>42705</v>
      </c>
      <c r="M1454" s="3">
        <v>48</v>
      </c>
      <c r="N1454" s="3"/>
      <c r="O1454" s="10">
        <v>1800</v>
      </c>
      <c r="P1454" s="8" t="s">
        <v>81</v>
      </c>
      <c r="Q1454" s="9" t="s">
        <v>81</v>
      </c>
    </row>
    <row r="1455" spans="1:17" ht="15" hidden="1" x14ac:dyDescent="0.25">
      <c r="A1455" s="3" t="s">
        <v>3215</v>
      </c>
      <c r="B1455" s="3" t="s">
        <v>4</v>
      </c>
      <c r="C1455" s="3" t="s">
        <v>78</v>
      </c>
      <c r="D1455" s="3" t="s">
        <v>1254</v>
      </c>
      <c r="E1455" s="5" t="s">
        <v>1255</v>
      </c>
      <c r="F1455" s="3"/>
      <c r="G1455" s="5" t="s">
        <v>47</v>
      </c>
      <c r="H1455" s="3"/>
      <c r="I1455" s="12" t="s">
        <v>48</v>
      </c>
      <c r="J1455" s="3"/>
      <c r="K1455" s="3" t="s">
        <v>100</v>
      </c>
      <c r="L1455" s="11">
        <v>43313</v>
      </c>
      <c r="M1455" s="3">
        <v>36</v>
      </c>
      <c r="N1455" s="3"/>
      <c r="O1455" s="10">
        <v>120000</v>
      </c>
      <c r="P1455" s="8" t="s">
        <v>108</v>
      </c>
      <c r="Q1455" s="9" t="s">
        <v>108</v>
      </c>
    </row>
    <row r="1456" spans="1:17" ht="15" hidden="1" x14ac:dyDescent="0.25">
      <c r="A1456" s="3" t="s">
        <v>3216</v>
      </c>
      <c r="B1456" s="3" t="s">
        <v>2</v>
      </c>
      <c r="C1456" s="3" t="s">
        <v>52</v>
      </c>
      <c r="D1456" s="3" t="s">
        <v>53</v>
      </c>
      <c r="E1456" s="5" t="s">
        <v>54</v>
      </c>
      <c r="F1456" s="3" t="s">
        <v>1256</v>
      </c>
      <c r="G1456" s="5" t="s">
        <v>1257</v>
      </c>
      <c r="H1456" s="3"/>
      <c r="I1456" s="12" t="s">
        <v>48</v>
      </c>
      <c r="J1456" s="3"/>
      <c r="K1456" s="3" t="s">
        <v>49</v>
      </c>
      <c r="L1456" s="11">
        <v>42705</v>
      </c>
      <c r="M1456" s="3">
        <v>12</v>
      </c>
      <c r="N1456" s="3"/>
      <c r="O1456" s="10">
        <v>27000</v>
      </c>
      <c r="P1456" s="8" t="s">
        <v>81</v>
      </c>
      <c r="Q1456" s="9" t="s">
        <v>81</v>
      </c>
    </row>
    <row r="1457" spans="1:17" hidden="1" x14ac:dyDescent="0.3">
      <c r="A1457" s="3" t="s">
        <v>3217</v>
      </c>
      <c r="B1457" s="3" t="s">
        <v>9</v>
      </c>
      <c r="C1457" s="3" t="s">
        <v>44</v>
      </c>
      <c r="D1457" s="3" t="s">
        <v>1258</v>
      </c>
      <c r="E1457" s="5" t="s">
        <v>1259</v>
      </c>
      <c r="F1457" s="3"/>
      <c r="G1457" s="5" t="s">
        <v>47</v>
      </c>
      <c r="H1457" s="3"/>
      <c r="I1457" s="12" t="s">
        <v>48</v>
      </c>
      <c r="J1457" s="3"/>
      <c r="K1457" s="3" t="s">
        <v>87</v>
      </c>
      <c r="L1457" s="11">
        <v>43405</v>
      </c>
      <c r="M1457" s="3">
        <v>36</v>
      </c>
      <c r="N1457" s="3"/>
      <c r="O1457" s="10">
        <v>26508</v>
      </c>
      <c r="P1457" s="8" t="s">
        <v>59</v>
      </c>
      <c r="Q1457" s="9" t="s">
        <v>59</v>
      </c>
    </row>
    <row r="1458" spans="1:17" ht="15" hidden="1" x14ac:dyDescent="0.25">
      <c r="A1458" s="3" t="s">
        <v>3218</v>
      </c>
      <c r="B1458" s="3" t="s">
        <v>7</v>
      </c>
      <c r="C1458" s="3" t="s">
        <v>52</v>
      </c>
      <c r="D1458" s="3" t="s">
        <v>116</v>
      </c>
      <c r="E1458" s="5" t="s">
        <v>117</v>
      </c>
      <c r="F1458" s="3" t="s">
        <v>1260</v>
      </c>
      <c r="G1458" s="5" t="s">
        <v>1261</v>
      </c>
      <c r="H1458" s="3"/>
      <c r="I1458" s="12" t="s">
        <v>48</v>
      </c>
      <c r="J1458" s="3"/>
      <c r="K1458" s="3" t="s">
        <v>87</v>
      </c>
      <c r="L1458" s="11">
        <v>42675</v>
      </c>
      <c r="M1458" s="3">
        <v>36</v>
      </c>
      <c r="N1458" s="3"/>
      <c r="O1458" s="10">
        <v>45000</v>
      </c>
      <c r="P1458" s="8" t="s">
        <v>246</v>
      </c>
      <c r="Q1458" s="9" t="s">
        <v>246</v>
      </c>
    </row>
    <row r="1459" spans="1:17" ht="15" hidden="1" x14ac:dyDescent="0.25">
      <c r="A1459" s="3" t="s">
        <v>3219</v>
      </c>
      <c r="B1459" s="3" t="s">
        <v>7</v>
      </c>
      <c r="C1459" s="3" t="s">
        <v>52</v>
      </c>
      <c r="D1459" s="3" t="s">
        <v>1262</v>
      </c>
      <c r="E1459" s="5" t="s">
        <v>1263</v>
      </c>
      <c r="F1459" s="3" t="s">
        <v>1264</v>
      </c>
      <c r="G1459" s="5" t="s">
        <v>1265</v>
      </c>
      <c r="H1459" s="3"/>
      <c r="I1459" s="12" t="s">
        <v>48</v>
      </c>
      <c r="J1459" s="3"/>
      <c r="K1459" s="3" t="s">
        <v>87</v>
      </c>
      <c r="L1459" s="11" t="s">
        <v>50</v>
      </c>
      <c r="M1459" s="3">
        <v>60</v>
      </c>
      <c r="N1459" s="3"/>
      <c r="O1459" s="10">
        <v>209000</v>
      </c>
      <c r="P1459" s="8" t="s">
        <v>64</v>
      </c>
      <c r="Q1459" s="9" t="s">
        <v>64</v>
      </c>
    </row>
    <row r="1460" spans="1:17" ht="15" hidden="1" x14ac:dyDescent="0.25">
      <c r="A1460" s="3" t="s">
        <v>3220</v>
      </c>
      <c r="B1460" s="3" t="s">
        <v>8</v>
      </c>
      <c r="C1460" s="3" t="s">
        <v>78</v>
      </c>
      <c r="D1460" s="3" t="s">
        <v>82</v>
      </c>
      <c r="E1460" s="5" t="s">
        <v>83</v>
      </c>
      <c r="F1460" s="3"/>
      <c r="G1460" s="5" t="s">
        <v>47</v>
      </c>
      <c r="H1460" s="3"/>
      <c r="I1460" s="12" t="s">
        <v>48</v>
      </c>
      <c r="J1460" s="3"/>
      <c r="K1460" s="3" t="s">
        <v>87</v>
      </c>
      <c r="L1460" s="11">
        <v>43070</v>
      </c>
      <c r="M1460" s="3">
        <v>36</v>
      </c>
      <c r="N1460" s="3"/>
      <c r="O1460" s="10">
        <v>10000</v>
      </c>
      <c r="P1460" s="8" t="s">
        <v>103</v>
      </c>
      <c r="Q1460" s="9" t="s">
        <v>103</v>
      </c>
    </row>
    <row r="1461" spans="1:17" ht="15" hidden="1" x14ac:dyDescent="0.25">
      <c r="A1461" s="3" t="s">
        <v>3221</v>
      </c>
      <c r="B1461" s="3" t="s">
        <v>4</v>
      </c>
      <c r="C1461" s="3" t="s">
        <v>78</v>
      </c>
      <c r="D1461" s="3" t="s">
        <v>82</v>
      </c>
      <c r="E1461" s="5" t="s">
        <v>83</v>
      </c>
      <c r="F1461" s="3"/>
      <c r="G1461" s="5" t="s">
        <v>47</v>
      </c>
      <c r="H1461" s="3"/>
      <c r="I1461" s="12" t="s">
        <v>48</v>
      </c>
      <c r="J1461" s="3"/>
      <c r="K1461" s="3" t="s">
        <v>87</v>
      </c>
      <c r="L1461" s="11">
        <v>43405</v>
      </c>
      <c r="M1461" s="3">
        <v>36</v>
      </c>
      <c r="N1461" s="3"/>
      <c r="O1461" s="10">
        <v>40000</v>
      </c>
      <c r="P1461" s="8" t="s">
        <v>103</v>
      </c>
      <c r="Q1461" s="9" t="s">
        <v>103</v>
      </c>
    </row>
    <row r="1462" spans="1:17" hidden="1" x14ac:dyDescent="0.3">
      <c r="A1462" s="3" t="s">
        <v>3222</v>
      </c>
      <c r="B1462" s="3" t="s">
        <v>5</v>
      </c>
      <c r="C1462" s="3" t="s">
        <v>78</v>
      </c>
      <c r="D1462" s="3" t="s">
        <v>1266</v>
      </c>
      <c r="E1462" s="5" t="s">
        <v>1267</v>
      </c>
      <c r="F1462" s="3"/>
      <c r="G1462" s="5" t="s">
        <v>47</v>
      </c>
      <c r="H1462" s="3"/>
      <c r="I1462" s="12" t="s">
        <v>57</v>
      </c>
      <c r="J1462" s="3"/>
      <c r="K1462" s="3" t="s">
        <v>100</v>
      </c>
      <c r="L1462" s="11">
        <v>42614</v>
      </c>
      <c r="M1462" s="3">
        <v>48</v>
      </c>
      <c r="N1462" s="3"/>
      <c r="O1462" s="10">
        <v>136278.25</v>
      </c>
      <c r="P1462" s="8" t="s">
        <v>59</v>
      </c>
      <c r="Q1462" s="9" t="s">
        <v>59</v>
      </c>
    </row>
    <row r="1463" spans="1:17" ht="15" hidden="1" x14ac:dyDescent="0.25">
      <c r="A1463" s="3" t="s">
        <v>3223</v>
      </c>
      <c r="B1463" s="3" t="s">
        <v>2</v>
      </c>
      <c r="C1463" s="3" t="s">
        <v>78</v>
      </c>
      <c r="D1463" s="3" t="s">
        <v>45</v>
      </c>
      <c r="E1463" s="5" t="s">
        <v>46</v>
      </c>
      <c r="F1463" s="3"/>
      <c r="G1463" s="5" t="s">
        <v>47</v>
      </c>
      <c r="H1463" s="3"/>
      <c r="I1463" s="12" t="s">
        <v>48</v>
      </c>
      <c r="J1463" s="3"/>
      <c r="K1463" s="3" t="s">
        <v>87</v>
      </c>
      <c r="L1463" s="11" t="s">
        <v>50</v>
      </c>
      <c r="M1463" s="3">
        <v>12</v>
      </c>
      <c r="N1463" s="3"/>
      <c r="O1463" s="10">
        <v>54292</v>
      </c>
      <c r="P1463" s="8" t="s">
        <v>51</v>
      </c>
      <c r="Q1463" s="9" t="s">
        <v>51</v>
      </c>
    </row>
    <row r="1464" spans="1:17" ht="15" hidden="1" x14ac:dyDescent="0.25">
      <c r="A1464" s="3" t="s">
        <v>3224</v>
      </c>
      <c r="B1464" s="3" t="s">
        <v>5</v>
      </c>
      <c r="C1464" s="3" t="s">
        <v>52</v>
      </c>
      <c r="D1464" s="3" t="s">
        <v>1268</v>
      </c>
      <c r="E1464" s="5" t="s">
        <v>1269</v>
      </c>
      <c r="F1464" s="3" t="s">
        <v>1270</v>
      </c>
      <c r="G1464" s="5" t="s">
        <v>1271</v>
      </c>
      <c r="H1464" s="3"/>
      <c r="I1464" s="12" t="s">
        <v>48</v>
      </c>
      <c r="J1464" s="3"/>
      <c r="K1464" s="3" t="s">
        <v>87</v>
      </c>
      <c r="L1464" s="11">
        <v>42614</v>
      </c>
      <c r="M1464" s="3">
        <v>24</v>
      </c>
      <c r="N1464" s="3"/>
      <c r="O1464" s="10">
        <v>36000</v>
      </c>
      <c r="P1464" s="8" t="s">
        <v>64</v>
      </c>
      <c r="Q1464" s="9" t="s">
        <v>64</v>
      </c>
    </row>
    <row r="1465" spans="1:17" ht="15" hidden="1" x14ac:dyDescent="0.25">
      <c r="A1465" s="3" t="s">
        <v>2048</v>
      </c>
      <c r="B1465" s="3" t="s">
        <v>7</v>
      </c>
      <c r="C1465" s="3" t="s">
        <v>44</v>
      </c>
      <c r="D1465" s="3" t="s">
        <v>82</v>
      </c>
      <c r="E1465" s="5" t="s">
        <v>83</v>
      </c>
      <c r="F1465" s="3"/>
      <c r="G1465" s="5" t="s">
        <v>47</v>
      </c>
      <c r="H1465" s="3"/>
      <c r="I1465" s="12" t="s">
        <v>48</v>
      </c>
      <c r="J1465" s="3"/>
      <c r="K1465" s="3" t="s">
        <v>87</v>
      </c>
      <c r="L1465" s="11">
        <v>42826</v>
      </c>
      <c r="M1465" s="3">
        <v>60</v>
      </c>
      <c r="N1465" s="3"/>
      <c r="O1465" s="10">
        <v>30000</v>
      </c>
      <c r="P1465" s="8" t="s">
        <v>75</v>
      </c>
      <c r="Q1465" s="9" t="s">
        <v>75</v>
      </c>
    </row>
    <row r="1466" spans="1:17" ht="15" hidden="1" x14ac:dyDescent="0.25">
      <c r="A1466" s="3" t="s">
        <v>3225</v>
      </c>
      <c r="B1466" s="3" t="s">
        <v>17</v>
      </c>
      <c r="C1466" s="3" t="s">
        <v>52</v>
      </c>
      <c r="D1466" s="3" t="s">
        <v>1272</v>
      </c>
      <c r="E1466" s="5" t="s">
        <v>1273</v>
      </c>
      <c r="F1466" s="3" t="s">
        <v>1274</v>
      </c>
      <c r="G1466" s="5" t="s">
        <v>1275</v>
      </c>
      <c r="H1466" s="3"/>
      <c r="I1466" s="12" t="s">
        <v>48</v>
      </c>
      <c r="J1466" s="3"/>
      <c r="K1466" s="3" t="s">
        <v>87</v>
      </c>
      <c r="L1466" s="11">
        <v>43132</v>
      </c>
      <c r="M1466" s="3">
        <v>36</v>
      </c>
      <c r="N1466" s="3"/>
      <c r="O1466" s="10">
        <v>30000</v>
      </c>
      <c r="P1466" s="8" t="s">
        <v>246</v>
      </c>
      <c r="Q1466" s="9" t="s">
        <v>246</v>
      </c>
    </row>
    <row r="1467" spans="1:17" ht="15" hidden="1" x14ac:dyDescent="0.25">
      <c r="A1467" s="3" t="s">
        <v>3226</v>
      </c>
      <c r="B1467" s="3" t="s">
        <v>8</v>
      </c>
      <c r="C1467" s="3" t="s">
        <v>52</v>
      </c>
      <c r="D1467" s="3" t="s">
        <v>1276</v>
      </c>
      <c r="E1467" s="5" t="s">
        <v>1277</v>
      </c>
      <c r="F1467" s="3" t="s">
        <v>1278</v>
      </c>
      <c r="G1467" s="5" t="s">
        <v>1279</v>
      </c>
      <c r="H1467" s="3"/>
      <c r="I1467" s="12" t="s">
        <v>48</v>
      </c>
      <c r="J1467" s="3"/>
      <c r="K1467" s="3" t="s">
        <v>87</v>
      </c>
      <c r="L1467" s="11">
        <v>43009</v>
      </c>
      <c r="M1467" s="3">
        <v>60</v>
      </c>
      <c r="N1467" s="3"/>
      <c r="O1467" s="10">
        <v>43000</v>
      </c>
      <c r="P1467" s="8" t="s">
        <v>246</v>
      </c>
      <c r="Q1467" s="9" t="s">
        <v>246</v>
      </c>
    </row>
    <row r="1468" spans="1:17" ht="15" hidden="1" x14ac:dyDescent="0.25">
      <c r="A1468" s="3" t="s">
        <v>3227</v>
      </c>
      <c r="B1468" s="3" t="s">
        <v>7</v>
      </c>
      <c r="C1468" s="3" t="s">
        <v>78</v>
      </c>
      <c r="D1468" s="3" t="s">
        <v>1280</v>
      </c>
      <c r="E1468" s="5" t="s">
        <v>1281</v>
      </c>
      <c r="F1468" s="3"/>
      <c r="G1468" s="5" t="s">
        <v>47</v>
      </c>
      <c r="H1468" s="3"/>
      <c r="I1468" s="12" t="s">
        <v>48</v>
      </c>
      <c r="J1468" s="3"/>
      <c r="K1468" s="3" t="s">
        <v>87</v>
      </c>
      <c r="L1468" s="11" t="s">
        <v>50</v>
      </c>
      <c r="M1468" s="3">
        <v>60</v>
      </c>
      <c r="N1468" s="3"/>
      <c r="O1468" s="10">
        <v>8000</v>
      </c>
      <c r="P1468" s="8" t="s">
        <v>64</v>
      </c>
      <c r="Q1468" s="9" t="s">
        <v>64</v>
      </c>
    </row>
    <row r="1469" spans="1:17" ht="15" hidden="1" x14ac:dyDescent="0.25">
      <c r="A1469" s="3" t="s">
        <v>3228</v>
      </c>
      <c r="B1469" s="3" t="s">
        <v>7</v>
      </c>
      <c r="C1469" s="3" t="s">
        <v>78</v>
      </c>
      <c r="D1469" s="3" t="s">
        <v>45</v>
      </c>
      <c r="E1469" s="5" t="s">
        <v>46</v>
      </c>
      <c r="F1469" s="3"/>
      <c r="G1469" s="5" t="s">
        <v>47</v>
      </c>
      <c r="H1469" s="3"/>
      <c r="I1469" s="12" t="s">
        <v>48</v>
      </c>
      <c r="J1469" s="3"/>
      <c r="K1469" s="3" t="s">
        <v>49</v>
      </c>
      <c r="L1469" s="11" t="s">
        <v>50</v>
      </c>
      <c r="M1469" s="3">
        <v>36</v>
      </c>
      <c r="N1469" s="3"/>
      <c r="O1469" s="10">
        <v>78710</v>
      </c>
      <c r="P1469" s="8" t="s">
        <v>51</v>
      </c>
      <c r="Q1469" s="9" t="s">
        <v>51</v>
      </c>
    </row>
    <row r="1470" spans="1:17" ht="15" hidden="1" x14ac:dyDescent="0.25">
      <c r="A1470" s="3" t="s">
        <v>3229</v>
      </c>
      <c r="B1470" s="3" t="s">
        <v>2</v>
      </c>
      <c r="C1470" s="3" t="s">
        <v>78</v>
      </c>
      <c r="D1470" s="3" t="s">
        <v>194</v>
      </c>
      <c r="E1470" s="5" t="s">
        <v>195</v>
      </c>
      <c r="F1470" s="3"/>
      <c r="G1470" s="5" t="s">
        <v>47</v>
      </c>
      <c r="H1470" s="3"/>
      <c r="I1470" s="12" t="s">
        <v>57</v>
      </c>
      <c r="J1470" s="3"/>
      <c r="K1470" s="3" t="s">
        <v>100</v>
      </c>
      <c r="L1470" s="11">
        <v>42795</v>
      </c>
      <c r="M1470" s="3">
        <v>36</v>
      </c>
      <c r="N1470" s="3"/>
      <c r="O1470" s="10">
        <v>55000</v>
      </c>
      <c r="P1470" s="8" t="s">
        <v>113</v>
      </c>
      <c r="Q1470" s="9" t="s">
        <v>113</v>
      </c>
    </row>
    <row r="1471" spans="1:17" ht="15" hidden="1" x14ac:dyDescent="0.25">
      <c r="A1471" s="3" t="s">
        <v>3230</v>
      </c>
      <c r="B1471" s="3" t="s">
        <v>2</v>
      </c>
      <c r="C1471" s="3" t="s">
        <v>78</v>
      </c>
      <c r="D1471" s="3" t="s">
        <v>1282</v>
      </c>
      <c r="E1471" s="5" t="s">
        <v>1283</v>
      </c>
      <c r="F1471" s="3"/>
      <c r="G1471" s="5" t="s">
        <v>47</v>
      </c>
      <c r="H1471" s="3"/>
      <c r="I1471" s="12" t="s">
        <v>48</v>
      </c>
      <c r="J1471" s="3"/>
      <c r="K1471" s="3" t="s">
        <v>87</v>
      </c>
      <c r="L1471" s="11">
        <v>42705</v>
      </c>
      <c r="M1471" s="3">
        <v>60</v>
      </c>
      <c r="N1471" s="3"/>
      <c r="O1471" s="10">
        <v>30000</v>
      </c>
      <c r="P1471" s="8" t="s">
        <v>81</v>
      </c>
      <c r="Q1471" s="9" t="s">
        <v>81</v>
      </c>
    </row>
    <row r="1472" spans="1:17" ht="15" hidden="1" x14ac:dyDescent="0.25">
      <c r="A1472" s="3" t="s">
        <v>2049</v>
      </c>
      <c r="B1472" s="3" t="s">
        <v>5</v>
      </c>
      <c r="C1472" s="3" t="s">
        <v>78</v>
      </c>
      <c r="D1472" s="3" t="s">
        <v>82</v>
      </c>
      <c r="E1472" s="5" t="s">
        <v>83</v>
      </c>
      <c r="F1472" s="3"/>
      <c r="G1472" s="5" t="s">
        <v>47</v>
      </c>
      <c r="H1472" s="3"/>
      <c r="I1472" s="12" t="s">
        <v>48</v>
      </c>
      <c r="J1472" s="3"/>
      <c r="K1472" s="3" t="s">
        <v>100</v>
      </c>
      <c r="L1472" s="11">
        <v>42675</v>
      </c>
      <c r="M1472" s="3">
        <v>48</v>
      </c>
      <c r="N1472" s="3"/>
      <c r="O1472" s="10">
        <v>30000</v>
      </c>
      <c r="P1472" s="8" t="s">
        <v>75</v>
      </c>
      <c r="Q1472" s="9" t="s">
        <v>75</v>
      </c>
    </row>
    <row r="1473" spans="1:17" ht="15" hidden="1" x14ac:dyDescent="0.25">
      <c r="A1473" s="3" t="s">
        <v>2050</v>
      </c>
      <c r="B1473" s="3" t="s">
        <v>3</v>
      </c>
      <c r="C1473" s="3" t="s">
        <v>78</v>
      </c>
      <c r="D1473" s="3" t="s">
        <v>1284</v>
      </c>
      <c r="E1473" s="5" t="s">
        <v>1283</v>
      </c>
      <c r="F1473" s="3"/>
      <c r="G1473" s="5" t="s">
        <v>47</v>
      </c>
      <c r="H1473" s="3"/>
      <c r="I1473" s="12" t="s">
        <v>57</v>
      </c>
      <c r="J1473" s="3"/>
      <c r="K1473" s="3" t="s">
        <v>100</v>
      </c>
      <c r="L1473" s="11">
        <v>43070</v>
      </c>
      <c r="M1473" s="3">
        <v>24</v>
      </c>
      <c r="N1473" s="3"/>
      <c r="O1473" s="10">
        <v>37700</v>
      </c>
      <c r="P1473" s="8" t="s">
        <v>84</v>
      </c>
      <c r="Q1473" s="9" t="s">
        <v>84</v>
      </c>
    </row>
    <row r="1474" spans="1:17" ht="15" hidden="1" x14ac:dyDescent="0.25">
      <c r="A1474" s="3" t="s">
        <v>3231</v>
      </c>
      <c r="B1474" s="3" t="s">
        <v>5</v>
      </c>
      <c r="C1474" s="3" t="s">
        <v>44</v>
      </c>
      <c r="D1474" s="3" t="s">
        <v>82</v>
      </c>
      <c r="E1474" s="5" t="s">
        <v>83</v>
      </c>
      <c r="F1474" s="3"/>
      <c r="G1474" s="5" t="s">
        <v>47</v>
      </c>
      <c r="H1474" s="3"/>
      <c r="I1474" s="12" t="s">
        <v>57</v>
      </c>
      <c r="J1474" s="3"/>
      <c r="K1474" s="3" t="s">
        <v>58</v>
      </c>
      <c r="L1474" s="11">
        <v>42675</v>
      </c>
      <c r="M1474" s="3">
        <v>24</v>
      </c>
      <c r="N1474" s="3"/>
      <c r="O1474" s="10">
        <v>18600</v>
      </c>
      <c r="P1474" s="8" t="s">
        <v>81</v>
      </c>
      <c r="Q1474" s="9" t="s">
        <v>81</v>
      </c>
    </row>
    <row r="1475" spans="1:17" ht="15" hidden="1" x14ac:dyDescent="0.25">
      <c r="A1475" s="3" t="s">
        <v>3232</v>
      </c>
      <c r="B1475" s="3" t="s">
        <v>2</v>
      </c>
      <c r="C1475" s="3" t="s">
        <v>52</v>
      </c>
      <c r="D1475" s="3" t="s">
        <v>71</v>
      </c>
      <c r="E1475" s="5" t="s">
        <v>72</v>
      </c>
      <c r="F1475" s="3" t="s">
        <v>1285</v>
      </c>
      <c r="G1475" s="5" t="s">
        <v>1286</v>
      </c>
      <c r="H1475" s="3"/>
      <c r="I1475" s="12" t="s">
        <v>48</v>
      </c>
      <c r="J1475" s="3"/>
      <c r="K1475" s="3" t="s">
        <v>87</v>
      </c>
      <c r="L1475" s="11">
        <v>42461</v>
      </c>
      <c r="M1475" s="3">
        <v>48</v>
      </c>
      <c r="N1475" s="3"/>
      <c r="O1475" s="10">
        <v>6000</v>
      </c>
      <c r="P1475" s="8" t="s">
        <v>81</v>
      </c>
      <c r="Q1475" s="9" t="s">
        <v>81</v>
      </c>
    </row>
    <row r="1476" spans="1:17" ht="15" hidden="1" x14ac:dyDescent="0.25">
      <c r="A1476" s="3" t="s">
        <v>3233</v>
      </c>
      <c r="B1476" s="3" t="s">
        <v>589</v>
      </c>
      <c r="C1476" s="3" t="s">
        <v>52</v>
      </c>
      <c r="D1476" s="3" t="s">
        <v>71</v>
      </c>
      <c r="E1476" s="5" t="s">
        <v>72</v>
      </c>
      <c r="F1476" s="3" t="s">
        <v>400</v>
      </c>
      <c r="G1476" s="5" t="s">
        <v>401</v>
      </c>
      <c r="H1476" s="3"/>
      <c r="I1476" s="12" t="s">
        <v>48</v>
      </c>
      <c r="J1476" s="3"/>
      <c r="K1476" s="3" t="s">
        <v>87</v>
      </c>
      <c r="L1476" s="11">
        <v>43160</v>
      </c>
      <c r="M1476" s="3">
        <v>36</v>
      </c>
      <c r="N1476" s="3"/>
      <c r="O1476" s="10">
        <v>50000</v>
      </c>
      <c r="P1476" s="8" t="s">
        <v>103</v>
      </c>
      <c r="Q1476" s="9" t="s">
        <v>246</v>
      </c>
    </row>
    <row r="1477" spans="1:17" ht="15" hidden="1" x14ac:dyDescent="0.25">
      <c r="A1477" s="3" t="s">
        <v>3234</v>
      </c>
      <c r="B1477" s="3" t="s">
        <v>589</v>
      </c>
      <c r="C1477" s="3" t="s">
        <v>52</v>
      </c>
      <c r="D1477" s="3" t="s">
        <v>71</v>
      </c>
      <c r="E1477" s="5" t="s">
        <v>72</v>
      </c>
      <c r="F1477" s="3" t="s">
        <v>400</v>
      </c>
      <c r="G1477" s="5" t="s">
        <v>401</v>
      </c>
      <c r="H1477" s="3"/>
      <c r="I1477" s="12" t="s">
        <v>48</v>
      </c>
      <c r="J1477" s="3"/>
      <c r="K1477" s="3" t="s">
        <v>87</v>
      </c>
      <c r="L1477" s="11">
        <v>43160</v>
      </c>
      <c r="M1477" s="3">
        <v>36</v>
      </c>
      <c r="N1477" s="3"/>
      <c r="O1477" s="10">
        <v>50000</v>
      </c>
      <c r="P1477" s="8" t="s">
        <v>103</v>
      </c>
      <c r="Q1477" s="7" t="s">
        <v>103</v>
      </c>
    </row>
    <row r="1478" spans="1:17" ht="15" hidden="1" x14ac:dyDescent="0.25">
      <c r="A1478" s="3" t="s">
        <v>2051</v>
      </c>
      <c r="B1478" s="3" t="s">
        <v>589</v>
      </c>
      <c r="C1478" s="3" t="s">
        <v>52</v>
      </c>
      <c r="D1478" s="3" t="s">
        <v>71</v>
      </c>
      <c r="E1478" s="5" t="s">
        <v>72</v>
      </c>
      <c r="F1478" s="3" t="s">
        <v>400</v>
      </c>
      <c r="G1478" s="5" t="s">
        <v>401</v>
      </c>
      <c r="H1478" s="3"/>
      <c r="I1478" s="12" t="s">
        <v>48</v>
      </c>
      <c r="J1478" s="3"/>
      <c r="K1478" s="3" t="s">
        <v>87</v>
      </c>
      <c r="L1478" s="11">
        <v>43160</v>
      </c>
      <c r="M1478" s="3">
        <v>36</v>
      </c>
      <c r="N1478" s="3"/>
      <c r="O1478" s="10">
        <v>40000</v>
      </c>
      <c r="P1478" s="8" t="s">
        <v>103</v>
      </c>
      <c r="Q1478" s="9" t="s">
        <v>84</v>
      </c>
    </row>
    <row r="1479" spans="1:17" ht="15" hidden="1" x14ac:dyDescent="0.25">
      <c r="A1479" s="3" t="s">
        <v>3235</v>
      </c>
      <c r="B1479" s="3" t="s">
        <v>2</v>
      </c>
      <c r="C1479" s="3" t="s">
        <v>52</v>
      </c>
      <c r="D1479" s="3" t="s">
        <v>71</v>
      </c>
      <c r="E1479" s="5" t="s">
        <v>72</v>
      </c>
      <c r="F1479" s="3" t="s">
        <v>1287</v>
      </c>
      <c r="G1479" s="5" t="s">
        <v>1288</v>
      </c>
      <c r="H1479" s="3"/>
      <c r="I1479" s="12" t="s">
        <v>48</v>
      </c>
      <c r="J1479" s="3"/>
      <c r="K1479" s="3" t="s">
        <v>87</v>
      </c>
      <c r="L1479" s="11">
        <v>42705</v>
      </c>
      <c r="M1479" s="3">
        <v>24</v>
      </c>
      <c r="N1479" s="3"/>
      <c r="O1479" s="10">
        <v>2500</v>
      </c>
      <c r="P1479" s="8" t="s">
        <v>81</v>
      </c>
      <c r="Q1479" s="9" t="s">
        <v>81</v>
      </c>
    </row>
    <row r="1480" spans="1:17" ht="15" hidden="1" x14ac:dyDescent="0.25">
      <c r="A1480" s="3" t="s">
        <v>3236</v>
      </c>
      <c r="B1480" s="3" t="s">
        <v>2</v>
      </c>
      <c r="C1480" s="3" t="s">
        <v>78</v>
      </c>
      <c r="D1480" s="3" t="s">
        <v>71</v>
      </c>
      <c r="E1480" s="5" t="s">
        <v>72</v>
      </c>
      <c r="F1480" s="3"/>
      <c r="G1480" s="5" t="s">
        <v>47</v>
      </c>
      <c r="H1480" s="3"/>
      <c r="I1480" s="12" t="s">
        <v>48</v>
      </c>
      <c r="J1480" s="3"/>
      <c r="K1480" s="3" t="s">
        <v>87</v>
      </c>
      <c r="L1480" s="11">
        <v>42705</v>
      </c>
      <c r="M1480" s="3">
        <v>24</v>
      </c>
      <c r="N1480" s="3"/>
      <c r="O1480" s="10">
        <v>10000</v>
      </c>
      <c r="P1480" s="8" t="s">
        <v>81</v>
      </c>
      <c r="Q1480" s="9" t="s">
        <v>81</v>
      </c>
    </row>
    <row r="1481" spans="1:17" ht="15" hidden="1" x14ac:dyDescent="0.25">
      <c r="A1481" s="3" t="s">
        <v>2052</v>
      </c>
      <c r="B1481" s="3" t="s">
        <v>17</v>
      </c>
      <c r="C1481" s="3" t="s">
        <v>78</v>
      </c>
      <c r="D1481" s="3" t="s">
        <v>82</v>
      </c>
      <c r="E1481" s="5" t="s">
        <v>83</v>
      </c>
      <c r="F1481" s="3"/>
      <c r="G1481" s="5" t="s">
        <v>47</v>
      </c>
      <c r="H1481" s="3"/>
      <c r="I1481" s="12" t="s">
        <v>48</v>
      </c>
      <c r="J1481" s="3"/>
      <c r="K1481" s="3" t="s">
        <v>987</v>
      </c>
      <c r="L1481" s="11">
        <v>43132</v>
      </c>
      <c r="M1481" s="3">
        <v>60</v>
      </c>
      <c r="N1481" s="3"/>
      <c r="O1481" s="10">
        <v>24000</v>
      </c>
      <c r="P1481" s="8" t="s">
        <v>75</v>
      </c>
      <c r="Q1481" s="9" t="s">
        <v>75</v>
      </c>
    </row>
    <row r="1482" spans="1:17" ht="15" hidden="1" x14ac:dyDescent="0.25">
      <c r="A1482" s="3" t="s">
        <v>2053</v>
      </c>
      <c r="B1482" s="3" t="s">
        <v>3</v>
      </c>
      <c r="C1482" s="3" t="s">
        <v>78</v>
      </c>
      <c r="D1482" s="3" t="s">
        <v>82</v>
      </c>
      <c r="E1482" s="5" t="s">
        <v>83</v>
      </c>
      <c r="F1482" s="3"/>
      <c r="G1482" s="5" t="s">
        <v>47</v>
      </c>
      <c r="H1482" s="3"/>
      <c r="I1482" s="12" t="s">
        <v>48</v>
      </c>
      <c r="J1482" s="3"/>
      <c r="K1482" s="3" t="s">
        <v>987</v>
      </c>
      <c r="L1482" s="11">
        <v>42979</v>
      </c>
      <c r="M1482" s="3">
        <v>60</v>
      </c>
      <c r="N1482" s="3"/>
      <c r="O1482" s="10">
        <v>21000</v>
      </c>
      <c r="P1482" s="8" t="s">
        <v>75</v>
      </c>
      <c r="Q1482" s="9" t="s">
        <v>75</v>
      </c>
    </row>
    <row r="1483" spans="1:17" ht="15" hidden="1" x14ac:dyDescent="0.25">
      <c r="A1483" s="3" t="s">
        <v>2054</v>
      </c>
      <c r="B1483" s="3" t="s">
        <v>3</v>
      </c>
      <c r="C1483" s="3" t="s">
        <v>78</v>
      </c>
      <c r="D1483" s="3" t="s">
        <v>82</v>
      </c>
      <c r="E1483" s="5" t="s">
        <v>83</v>
      </c>
      <c r="F1483" s="3"/>
      <c r="G1483" s="5" t="s">
        <v>47</v>
      </c>
      <c r="H1483" s="3"/>
      <c r="I1483" s="12" t="s">
        <v>48</v>
      </c>
      <c r="J1483" s="3"/>
      <c r="K1483" s="3" t="s">
        <v>987</v>
      </c>
      <c r="L1483" s="11">
        <v>42948</v>
      </c>
      <c r="M1483" s="3">
        <v>36</v>
      </c>
      <c r="N1483" s="3"/>
      <c r="O1483" s="10">
        <v>18000</v>
      </c>
      <c r="P1483" s="8" t="s">
        <v>75</v>
      </c>
      <c r="Q1483" s="9" t="s">
        <v>75</v>
      </c>
    </row>
    <row r="1484" spans="1:17" hidden="1" x14ac:dyDescent="0.3">
      <c r="A1484" s="3" t="s">
        <v>3237</v>
      </c>
      <c r="B1484" s="3" t="s">
        <v>5</v>
      </c>
      <c r="C1484" s="3" t="s">
        <v>44</v>
      </c>
      <c r="D1484" s="3" t="s">
        <v>303</v>
      </c>
      <c r="E1484" s="5" t="s">
        <v>304</v>
      </c>
      <c r="F1484" s="3"/>
      <c r="G1484" s="5" t="s">
        <v>47</v>
      </c>
      <c r="H1484" s="3"/>
      <c r="I1484" s="12" t="s">
        <v>48</v>
      </c>
      <c r="J1484" s="3"/>
      <c r="K1484" s="3" t="s">
        <v>87</v>
      </c>
      <c r="L1484" s="11" t="s">
        <v>50</v>
      </c>
      <c r="M1484" s="3">
        <v>60</v>
      </c>
      <c r="N1484" s="3"/>
      <c r="O1484" s="10">
        <v>96000</v>
      </c>
      <c r="P1484" s="8" t="s">
        <v>59</v>
      </c>
      <c r="Q1484" s="9" t="s">
        <v>59</v>
      </c>
    </row>
    <row r="1485" spans="1:17" ht="15" hidden="1" x14ac:dyDescent="0.25">
      <c r="A1485" s="3" t="s">
        <v>3238</v>
      </c>
      <c r="B1485" s="3" t="s">
        <v>3</v>
      </c>
      <c r="C1485" s="3" t="s">
        <v>52</v>
      </c>
      <c r="D1485" s="3" t="s">
        <v>53</v>
      </c>
      <c r="E1485" s="5" t="s">
        <v>54</v>
      </c>
      <c r="F1485" s="3" t="s">
        <v>1289</v>
      </c>
      <c r="G1485" s="5" t="s">
        <v>1290</v>
      </c>
      <c r="H1485" s="3"/>
      <c r="I1485" s="12" t="s">
        <v>57</v>
      </c>
      <c r="J1485" s="3"/>
      <c r="K1485" s="3" t="s">
        <v>87</v>
      </c>
      <c r="L1485" s="11">
        <v>43009</v>
      </c>
      <c r="M1485" s="3">
        <v>48</v>
      </c>
      <c r="N1485" s="3"/>
      <c r="O1485" s="10">
        <v>125000</v>
      </c>
      <c r="P1485" s="8" t="s">
        <v>246</v>
      </c>
      <c r="Q1485" s="9" t="s">
        <v>246</v>
      </c>
    </row>
    <row r="1486" spans="1:17" ht="15" hidden="1" x14ac:dyDescent="0.25">
      <c r="A1486" s="3" t="s">
        <v>3239</v>
      </c>
      <c r="B1486" s="3" t="s">
        <v>7</v>
      </c>
      <c r="C1486" s="3" t="s">
        <v>52</v>
      </c>
      <c r="D1486" s="3" t="s">
        <v>1291</v>
      </c>
      <c r="E1486" s="5" t="s">
        <v>1292</v>
      </c>
      <c r="F1486" s="3" t="s">
        <v>1293</v>
      </c>
      <c r="G1486" s="5" t="s">
        <v>1294</v>
      </c>
      <c r="H1486" s="3"/>
      <c r="I1486" s="12" t="s">
        <v>48</v>
      </c>
      <c r="J1486" s="3"/>
      <c r="K1486" s="3" t="s">
        <v>87</v>
      </c>
      <c r="L1486" s="11">
        <v>42614</v>
      </c>
      <c r="M1486" s="3">
        <v>36</v>
      </c>
      <c r="N1486" s="3"/>
      <c r="O1486" s="10">
        <v>66000</v>
      </c>
      <c r="P1486" s="8" t="s">
        <v>246</v>
      </c>
      <c r="Q1486" s="9" t="s">
        <v>246</v>
      </c>
    </row>
    <row r="1487" spans="1:17" ht="15" hidden="1" x14ac:dyDescent="0.25">
      <c r="A1487" s="3" t="s">
        <v>2055</v>
      </c>
      <c r="B1487" s="3" t="s">
        <v>3</v>
      </c>
      <c r="C1487" s="3" t="s">
        <v>78</v>
      </c>
      <c r="D1487" s="3" t="s">
        <v>71</v>
      </c>
      <c r="E1487" s="5" t="s">
        <v>72</v>
      </c>
      <c r="F1487" s="3"/>
      <c r="G1487" s="5" t="s">
        <v>47</v>
      </c>
      <c r="H1487" s="3"/>
      <c r="I1487" s="12" t="s">
        <v>48</v>
      </c>
      <c r="J1487" s="3"/>
      <c r="K1487" s="3" t="s">
        <v>87</v>
      </c>
      <c r="L1487" s="11" t="s">
        <v>50</v>
      </c>
      <c r="M1487" s="3">
        <v>24</v>
      </c>
      <c r="N1487" s="3"/>
      <c r="O1487" s="10">
        <v>80000</v>
      </c>
      <c r="P1487" s="8" t="s">
        <v>75</v>
      </c>
      <c r="Q1487" s="9" t="s">
        <v>75</v>
      </c>
    </row>
    <row r="1488" spans="1:17" ht="15" hidden="1" x14ac:dyDescent="0.25">
      <c r="A1488" s="3" t="s">
        <v>2056</v>
      </c>
      <c r="B1488" s="3" t="s">
        <v>5</v>
      </c>
      <c r="C1488" s="3" t="s">
        <v>44</v>
      </c>
      <c r="D1488" s="3" t="s">
        <v>71</v>
      </c>
      <c r="E1488" s="5" t="s">
        <v>72</v>
      </c>
      <c r="F1488" s="3"/>
      <c r="G1488" s="5" t="s">
        <v>47</v>
      </c>
      <c r="H1488" s="3"/>
      <c r="I1488" s="12" t="s">
        <v>48</v>
      </c>
      <c r="J1488" s="3"/>
      <c r="K1488" s="3" t="s">
        <v>87</v>
      </c>
      <c r="L1488" s="11">
        <v>43009</v>
      </c>
      <c r="M1488" s="3">
        <v>60</v>
      </c>
      <c r="N1488" s="3"/>
      <c r="O1488" s="10">
        <v>20000</v>
      </c>
      <c r="P1488" s="8" t="s">
        <v>75</v>
      </c>
      <c r="Q1488" s="9" t="s">
        <v>75</v>
      </c>
    </row>
    <row r="1489" spans="1:17" ht="15" hidden="1" x14ac:dyDescent="0.25">
      <c r="A1489" s="3" t="s">
        <v>3240</v>
      </c>
      <c r="B1489" s="3" t="s">
        <v>7</v>
      </c>
      <c r="C1489" s="3" t="s">
        <v>52</v>
      </c>
      <c r="D1489" s="3" t="s">
        <v>109</v>
      </c>
      <c r="E1489" s="5" t="s">
        <v>110</v>
      </c>
      <c r="F1489" s="3" t="s">
        <v>1295</v>
      </c>
      <c r="G1489" s="5" t="s">
        <v>1296</v>
      </c>
      <c r="H1489" s="3"/>
      <c r="I1489" s="12" t="s">
        <v>48</v>
      </c>
      <c r="J1489" s="3"/>
      <c r="K1489" s="3" t="s">
        <v>87</v>
      </c>
      <c r="L1489" s="11">
        <v>42767</v>
      </c>
      <c r="M1489" s="3">
        <v>36</v>
      </c>
      <c r="N1489" s="3"/>
      <c r="O1489" s="10">
        <v>38000</v>
      </c>
      <c r="P1489" s="8" t="s">
        <v>246</v>
      </c>
      <c r="Q1489" s="9" t="s">
        <v>246</v>
      </c>
    </row>
    <row r="1490" spans="1:17" ht="15" hidden="1" x14ac:dyDescent="0.25">
      <c r="A1490" s="3" t="s">
        <v>2057</v>
      </c>
      <c r="B1490" s="3" t="s">
        <v>7</v>
      </c>
      <c r="C1490" s="3" t="s">
        <v>44</v>
      </c>
      <c r="D1490" s="3" t="s">
        <v>71</v>
      </c>
      <c r="E1490" s="5" t="s">
        <v>72</v>
      </c>
      <c r="F1490" s="3"/>
      <c r="G1490" s="5" t="s">
        <v>47</v>
      </c>
      <c r="H1490" s="3"/>
      <c r="I1490" s="12" t="s">
        <v>48</v>
      </c>
      <c r="J1490" s="3"/>
      <c r="K1490" s="3" t="s">
        <v>87</v>
      </c>
      <c r="L1490" s="11">
        <v>42917</v>
      </c>
      <c r="M1490" s="3">
        <v>60</v>
      </c>
      <c r="N1490" s="3"/>
      <c r="O1490" s="10">
        <v>18000</v>
      </c>
      <c r="P1490" s="8" t="s">
        <v>75</v>
      </c>
      <c r="Q1490" s="9" t="s">
        <v>75</v>
      </c>
    </row>
    <row r="1491" spans="1:17" ht="15" hidden="1" x14ac:dyDescent="0.25">
      <c r="A1491" s="3" t="s">
        <v>3241</v>
      </c>
      <c r="B1491" s="3" t="s">
        <v>8</v>
      </c>
      <c r="C1491" s="3" t="s">
        <v>78</v>
      </c>
      <c r="D1491" s="3" t="s">
        <v>1297</v>
      </c>
      <c r="E1491" s="5" t="s">
        <v>1298</v>
      </c>
      <c r="F1491" s="3"/>
      <c r="G1491" s="5" t="s">
        <v>47</v>
      </c>
      <c r="H1491" s="3"/>
      <c r="I1491" s="12" t="s">
        <v>48</v>
      </c>
      <c r="J1491" s="3"/>
      <c r="K1491" s="3" t="s">
        <v>49</v>
      </c>
      <c r="L1491" s="11">
        <v>43070</v>
      </c>
      <c r="M1491" s="3">
        <v>24</v>
      </c>
      <c r="N1491" s="3"/>
      <c r="O1491" s="10">
        <v>1750</v>
      </c>
      <c r="P1491" s="8" t="s">
        <v>81</v>
      </c>
      <c r="Q1491" s="9" t="s">
        <v>81</v>
      </c>
    </row>
    <row r="1492" spans="1:17" ht="15" hidden="1" x14ac:dyDescent="0.25">
      <c r="A1492" s="3" t="s">
        <v>3242</v>
      </c>
      <c r="B1492" s="3" t="s">
        <v>5</v>
      </c>
      <c r="C1492" s="3" t="s">
        <v>52</v>
      </c>
      <c r="D1492" s="3" t="s">
        <v>1299</v>
      </c>
      <c r="E1492" s="5" t="s">
        <v>1300</v>
      </c>
      <c r="F1492" s="3" t="s">
        <v>1285</v>
      </c>
      <c r="G1492" s="5" t="s">
        <v>1286</v>
      </c>
      <c r="H1492" s="3"/>
      <c r="I1492" s="12" t="s">
        <v>48</v>
      </c>
      <c r="J1492" s="3"/>
      <c r="K1492" s="3" t="s">
        <v>87</v>
      </c>
      <c r="L1492" s="11">
        <v>42705</v>
      </c>
      <c r="M1492" s="3">
        <v>60</v>
      </c>
      <c r="N1492" s="3"/>
      <c r="O1492" s="10">
        <v>6240</v>
      </c>
      <c r="P1492" s="8" t="s">
        <v>64</v>
      </c>
      <c r="Q1492" s="9" t="s">
        <v>64</v>
      </c>
    </row>
    <row r="1493" spans="1:17" ht="15" hidden="1" x14ac:dyDescent="0.25">
      <c r="A1493" s="3" t="s">
        <v>3243</v>
      </c>
      <c r="B1493" s="3" t="s">
        <v>2</v>
      </c>
      <c r="C1493" s="3" t="s">
        <v>52</v>
      </c>
      <c r="D1493" s="3" t="s">
        <v>116</v>
      </c>
      <c r="E1493" s="5" t="s">
        <v>117</v>
      </c>
      <c r="F1493" s="3" t="s">
        <v>374</v>
      </c>
      <c r="G1493" s="5" t="s">
        <v>375</v>
      </c>
      <c r="H1493" s="3"/>
      <c r="I1493" s="12" t="s">
        <v>48</v>
      </c>
      <c r="J1493" s="3"/>
      <c r="K1493" s="3" t="s">
        <v>87</v>
      </c>
      <c r="L1493" s="11">
        <v>42705</v>
      </c>
      <c r="M1493" s="3">
        <v>36</v>
      </c>
      <c r="N1493" s="3"/>
      <c r="O1493" s="10">
        <v>24000</v>
      </c>
      <c r="P1493" s="8" t="s">
        <v>246</v>
      </c>
      <c r="Q1493" s="9" t="s">
        <v>246</v>
      </c>
    </row>
    <row r="1494" spans="1:17" ht="15" hidden="1" x14ac:dyDescent="0.25">
      <c r="A1494" s="3" t="s">
        <v>2058</v>
      </c>
      <c r="B1494" s="3" t="s">
        <v>1</v>
      </c>
      <c r="C1494" s="3" t="s">
        <v>52</v>
      </c>
      <c r="D1494" s="3" t="s">
        <v>430</v>
      </c>
      <c r="E1494" s="5" t="s">
        <v>431</v>
      </c>
      <c r="F1494" s="3" t="s">
        <v>1301</v>
      </c>
      <c r="G1494" s="5" t="s">
        <v>1302</v>
      </c>
      <c r="H1494" s="3"/>
      <c r="I1494" s="12" t="s">
        <v>48</v>
      </c>
      <c r="J1494" s="3"/>
      <c r="K1494" s="3" t="s">
        <v>87</v>
      </c>
      <c r="L1494" s="11" t="s">
        <v>50</v>
      </c>
      <c r="M1494" s="3">
        <v>12</v>
      </c>
      <c r="N1494" s="3"/>
      <c r="O1494" s="10">
        <v>57000</v>
      </c>
      <c r="P1494" s="8" t="s">
        <v>92</v>
      </c>
      <c r="Q1494" s="9" t="s">
        <v>92</v>
      </c>
    </row>
    <row r="1495" spans="1:17" ht="15" hidden="1" x14ac:dyDescent="0.25">
      <c r="A1495" s="3" t="s">
        <v>3244</v>
      </c>
      <c r="B1495" s="3" t="s">
        <v>3</v>
      </c>
      <c r="C1495" s="3" t="s">
        <v>78</v>
      </c>
      <c r="D1495" s="3" t="s">
        <v>82</v>
      </c>
      <c r="E1495" s="5" t="s">
        <v>83</v>
      </c>
      <c r="F1495" s="3"/>
      <c r="G1495" s="5" t="s">
        <v>47</v>
      </c>
      <c r="H1495" s="3"/>
      <c r="I1495" s="12" t="s">
        <v>57</v>
      </c>
      <c r="J1495" s="3"/>
      <c r="K1495" s="3" t="s">
        <v>100</v>
      </c>
      <c r="L1495" s="11">
        <v>42917</v>
      </c>
      <c r="M1495" s="3">
        <v>48</v>
      </c>
      <c r="N1495" s="3"/>
      <c r="O1495" s="10">
        <v>65000</v>
      </c>
      <c r="P1495" s="8" t="s">
        <v>113</v>
      </c>
      <c r="Q1495" s="9" t="s">
        <v>113</v>
      </c>
    </row>
    <row r="1496" spans="1:17" ht="15" hidden="1" x14ac:dyDescent="0.25">
      <c r="A1496" s="3" t="s">
        <v>2059</v>
      </c>
      <c r="B1496" s="3" t="s">
        <v>3</v>
      </c>
      <c r="C1496" s="3" t="s">
        <v>78</v>
      </c>
      <c r="D1496" s="3" t="s">
        <v>208</v>
      </c>
      <c r="E1496" s="5" t="s">
        <v>209</v>
      </c>
      <c r="F1496" s="3"/>
      <c r="G1496" s="5" t="s">
        <v>47</v>
      </c>
      <c r="H1496" s="3"/>
      <c r="I1496" s="12" t="s">
        <v>48</v>
      </c>
      <c r="J1496" s="3"/>
      <c r="K1496" s="3" t="s">
        <v>49</v>
      </c>
      <c r="L1496" s="11" t="s">
        <v>50</v>
      </c>
      <c r="M1496" s="3">
        <v>12</v>
      </c>
      <c r="N1496" s="3"/>
      <c r="O1496" s="10">
        <v>117000</v>
      </c>
      <c r="P1496" s="8" t="s">
        <v>75</v>
      </c>
      <c r="Q1496" s="9" t="s">
        <v>75</v>
      </c>
    </row>
    <row r="1497" spans="1:17" ht="15" hidden="1" x14ac:dyDescent="0.25">
      <c r="A1497" s="3" t="s">
        <v>2060</v>
      </c>
      <c r="B1497" s="3" t="s">
        <v>3</v>
      </c>
      <c r="C1497" s="3" t="s">
        <v>44</v>
      </c>
      <c r="D1497" s="3" t="s">
        <v>211</v>
      </c>
      <c r="E1497" s="5" t="s">
        <v>212</v>
      </c>
      <c r="F1497" s="3"/>
      <c r="G1497" s="5" t="s">
        <v>47</v>
      </c>
      <c r="H1497" s="3"/>
      <c r="I1497" s="12" t="s">
        <v>48</v>
      </c>
      <c r="J1497" s="3"/>
      <c r="K1497" s="3" t="s">
        <v>49</v>
      </c>
      <c r="L1497" s="11">
        <v>43070</v>
      </c>
      <c r="M1497" s="3">
        <v>72</v>
      </c>
      <c r="N1497" s="3"/>
      <c r="O1497" s="10">
        <v>76370000</v>
      </c>
      <c r="P1497" s="8" t="s">
        <v>92</v>
      </c>
      <c r="Q1497" s="9" t="s">
        <v>92</v>
      </c>
    </row>
    <row r="1498" spans="1:17" ht="15" hidden="1" x14ac:dyDescent="0.25">
      <c r="A1498" s="3" t="s">
        <v>2061</v>
      </c>
      <c r="B1498" s="3" t="s">
        <v>3</v>
      </c>
      <c r="C1498" s="3" t="s">
        <v>78</v>
      </c>
      <c r="D1498" s="3" t="s">
        <v>1111</v>
      </c>
      <c r="E1498" s="5" t="s">
        <v>1112</v>
      </c>
      <c r="F1498" s="3"/>
      <c r="G1498" s="5" t="s">
        <v>47</v>
      </c>
      <c r="H1498" s="3"/>
      <c r="I1498" s="12" t="s">
        <v>48</v>
      </c>
      <c r="J1498" s="3"/>
      <c r="K1498" s="3" t="s">
        <v>87</v>
      </c>
      <c r="L1498" s="11" t="s">
        <v>50</v>
      </c>
      <c r="M1498" s="3">
        <v>36</v>
      </c>
      <c r="N1498" s="3"/>
      <c r="O1498" s="10">
        <v>4000</v>
      </c>
      <c r="P1498" s="8" t="s">
        <v>92</v>
      </c>
      <c r="Q1498" s="9" t="s">
        <v>92</v>
      </c>
    </row>
    <row r="1499" spans="1:17" ht="15" hidden="1" x14ac:dyDescent="0.25">
      <c r="A1499" s="3" t="s">
        <v>2062</v>
      </c>
      <c r="B1499" s="3" t="s">
        <v>8</v>
      </c>
      <c r="C1499" s="3" t="s">
        <v>78</v>
      </c>
      <c r="D1499" s="3" t="s">
        <v>208</v>
      </c>
      <c r="E1499" s="5" t="s">
        <v>209</v>
      </c>
      <c r="F1499" s="3"/>
      <c r="G1499" s="5" t="s">
        <v>47</v>
      </c>
      <c r="H1499" s="3"/>
      <c r="I1499" s="12" t="s">
        <v>48</v>
      </c>
      <c r="J1499" s="3"/>
      <c r="K1499" s="3" t="s">
        <v>49</v>
      </c>
      <c r="L1499" s="11" t="s">
        <v>50</v>
      </c>
      <c r="M1499" s="3">
        <v>48</v>
      </c>
      <c r="N1499" s="3"/>
      <c r="O1499" s="10">
        <v>315000</v>
      </c>
      <c r="P1499" s="8" t="s">
        <v>75</v>
      </c>
      <c r="Q1499" s="9" t="s">
        <v>75</v>
      </c>
    </row>
    <row r="1500" spans="1:17" ht="15" hidden="1" x14ac:dyDescent="0.25">
      <c r="A1500" s="3" t="s">
        <v>3245</v>
      </c>
      <c r="B1500" s="3" t="s">
        <v>4</v>
      </c>
      <c r="C1500" s="3" t="s">
        <v>44</v>
      </c>
      <c r="D1500" s="3" t="s">
        <v>53</v>
      </c>
      <c r="E1500" s="5" t="s">
        <v>54</v>
      </c>
      <c r="F1500" s="3"/>
      <c r="G1500" s="5" t="s">
        <v>47</v>
      </c>
      <c r="H1500" s="3"/>
      <c r="I1500" s="12" t="s">
        <v>48</v>
      </c>
      <c r="J1500" s="3"/>
      <c r="K1500" s="3" t="s">
        <v>49</v>
      </c>
      <c r="L1500" s="11">
        <v>43344</v>
      </c>
      <c r="M1500" s="3">
        <v>36</v>
      </c>
      <c r="N1500" s="3"/>
      <c r="O1500" s="10">
        <v>353800</v>
      </c>
      <c r="P1500" s="8" t="s">
        <v>103</v>
      </c>
      <c r="Q1500" s="9" t="s">
        <v>103</v>
      </c>
    </row>
    <row r="1501" spans="1:17" ht="15" hidden="1" x14ac:dyDescent="0.25">
      <c r="A1501" s="3" t="s">
        <v>3246</v>
      </c>
      <c r="B1501" s="3" t="s">
        <v>18</v>
      </c>
      <c r="C1501" s="3" t="s">
        <v>52</v>
      </c>
      <c r="D1501" s="3" t="s">
        <v>53</v>
      </c>
      <c r="E1501" s="5" t="s">
        <v>54</v>
      </c>
      <c r="F1501" s="3" t="s">
        <v>520</v>
      </c>
      <c r="G1501" s="5" t="s">
        <v>521</v>
      </c>
      <c r="H1501" s="3"/>
      <c r="I1501" s="12" t="s">
        <v>57</v>
      </c>
      <c r="J1501" s="3"/>
      <c r="K1501" s="3" t="s">
        <v>58</v>
      </c>
      <c r="L1501" s="11">
        <v>43466</v>
      </c>
      <c r="M1501" s="3">
        <v>36</v>
      </c>
      <c r="N1501" s="3"/>
      <c r="O1501" s="10">
        <v>240500</v>
      </c>
      <c r="P1501" s="8" t="s">
        <v>103</v>
      </c>
      <c r="Q1501" s="9" t="s">
        <v>103</v>
      </c>
    </row>
    <row r="1502" spans="1:17" ht="15" hidden="1" x14ac:dyDescent="0.25">
      <c r="A1502" s="3" t="s">
        <v>3247</v>
      </c>
      <c r="B1502" s="3" t="s">
        <v>2</v>
      </c>
      <c r="C1502" s="3" t="s">
        <v>52</v>
      </c>
      <c r="D1502" s="3" t="s">
        <v>53</v>
      </c>
      <c r="E1502" s="5" t="s">
        <v>54</v>
      </c>
      <c r="F1502" s="3" t="s">
        <v>706</v>
      </c>
      <c r="G1502" s="5" t="s">
        <v>707</v>
      </c>
      <c r="H1502" s="3"/>
      <c r="I1502" s="12" t="s">
        <v>57</v>
      </c>
      <c r="J1502" s="3"/>
      <c r="K1502" s="3" t="s">
        <v>58</v>
      </c>
      <c r="L1502" s="11">
        <v>42522</v>
      </c>
      <c r="M1502" s="3">
        <v>60</v>
      </c>
      <c r="N1502" s="3"/>
      <c r="O1502" s="10">
        <v>1000</v>
      </c>
      <c r="P1502" s="8" t="s">
        <v>81</v>
      </c>
      <c r="Q1502" s="7" t="s">
        <v>81</v>
      </c>
    </row>
    <row r="1503" spans="1:17" ht="15" hidden="1" x14ac:dyDescent="0.25">
      <c r="A1503" s="3" t="s">
        <v>3248</v>
      </c>
      <c r="B1503" s="3" t="s">
        <v>2</v>
      </c>
      <c r="C1503" s="3" t="s">
        <v>52</v>
      </c>
      <c r="D1503" s="3" t="s">
        <v>53</v>
      </c>
      <c r="E1503" s="5" t="s">
        <v>54</v>
      </c>
      <c r="F1503" s="3" t="s">
        <v>520</v>
      </c>
      <c r="G1503" s="5" t="s">
        <v>521</v>
      </c>
      <c r="H1503" s="3"/>
      <c r="I1503" s="12" t="s">
        <v>57</v>
      </c>
      <c r="J1503" s="3"/>
      <c r="K1503" s="3" t="s">
        <v>58</v>
      </c>
      <c r="L1503" s="11">
        <v>42644</v>
      </c>
      <c r="M1503" s="3">
        <v>12</v>
      </c>
      <c r="N1503" s="3"/>
      <c r="O1503" s="10">
        <v>124000</v>
      </c>
      <c r="P1503" s="8" t="s">
        <v>103</v>
      </c>
      <c r="Q1503" s="9" t="s">
        <v>103</v>
      </c>
    </row>
    <row r="1504" spans="1:17" ht="15" hidden="1" x14ac:dyDescent="0.25">
      <c r="A1504" s="3" t="s">
        <v>3249</v>
      </c>
      <c r="B1504" s="3" t="s">
        <v>7</v>
      </c>
      <c r="C1504" s="3" t="s">
        <v>52</v>
      </c>
      <c r="D1504" s="3" t="s">
        <v>53</v>
      </c>
      <c r="E1504" s="5" t="s">
        <v>54</v>
      </c>
      <c r="F1504" s="3" t="s">
        <v>520</v>
      </c>
      <c r="G1504" s="5" t="s">
        <v>521</v>
      </c>
      <c r="H1504" s="3"/>
      <c r="I1504" s="12" t="s">
        <v>57</v>
      </c>
      <c r="J1504" s="3"/>
      <c r="K1504" s="3" t="s">
        <v>58</v>
      </c>
      <c r="L1504" s="11">
        <v>42887</v>
      </c>
      <c r="M1504" s="3">
        <v>36</v>
      </c>
      <c r="N1504" s="3"/>
      <c r="O1504" s="10">
        <v>250100</v>
      </c>
      <c r="P1504" s="8" t="s">
        <v>103</v>
      </c>
      <c r="Q1504" s="9" t="s">
        <v>103</v>
      </c>
    </row>
    <row r="1505" spans="1:17" ht="15" hidden="1" x14ac:dyDescent="0.25">
      <c r="A1505" s="3" t="s">
        <v>3250</v>
      </c>
      <c r="B1505" s="3" t="s">
        <v>3</v>
      </c>
      <c r="C1505" s="3" t="s">
        <v>78</v>
      </c>
      <c r="D1505" s="3" t="s">
        <v>1303</v>
      </c>
      <c r="E1505" s="5" t="s">
        <v>1304</v>
      </c>
      <c r="F1505" s="3"/>
      <c r="G1505" s="5" t="s">
        <v>47</v>
      </c>
      <c r="H1505" s="3"/>
      <c r="I1505" s="12" t="s">
        <v>48</v>
      </c>
      <c r="J1505" s="3"/>
      <c r="K1505" s="3" t="s">
        <v>49</v>
      </c>
      <c r="L1505" s="11">
        <v>42795</v>
      </c>
      <c r="M1505" s="3">
        <v>24</v>
      </c>
      <c r="N1505" s="3"/>
      <c r="O1505" s="10">
        <v>150000</v>
      </c>
      <c r="P1505" s="8" t="s">
        <v>108</v>
      </c>
      <c r="Q1505" s="9" t="s">
        <v>108</v>
      </c>
    </row>
    <row r="1506" spans="1:17" ht="15" hidden="1" x14ac:dyDescent="0.25">
      <c r="A1506" s="3" t="s">
        <v>2063</v>
      </c>
      <c r="B1506" s="3" t="s">
        <v>7</v>
      </c>
      <c r="C1506" s="3" t="s">
        <v>78</v>
      </c>
      <c r="D1506" s="3" t="s">
        <v>267</v>
      </c>
      <c r="E1506" s="5" t="s">
        <v>268</v>
      </c>
      <c r="F1506" s="3"/>
      <c r="G1506" s="5" t="s">
        <v>47</v>
      </c>
      <c r="H1506" s="3"/>
      <c r="I1506" s="12" t="s">
        <v>48</v>
      </c>
      <c r="J1506" s="3"/>
      <c r="K1506" s="3" t="s">
        <v>49</v>
      </c>
      <c r="L1506" s="11" t="s">
        <v>50</v>
      </c>
      <c r="M1506" s="3">
        <v>12</v>
      </c>
      <c r="N1506" s="3"/>
      <c r="O1506" s="10">
        <v>50000</v>
      </c>
      <c r="P1506" s="8" t="s">
        <v>75</v>
      </c>
      <c r="Q1506" s="9" t="s">
        <v>75</v>
      </c>
    </row>
    <row r="1507" spans="1:17" ht="15" hidden="1" x14ac:dyDescent="0.25">
      <c r="A1507" s="3" t="s">
        <v>3251</v>
      </c>
      <c r="B1507" s="3" t="s">
        <v>7</v>
      </c>
      <c r="C1507" s="3" t="s">
        <v>44</v>
      </c>
      <c r="D1507" s="3" t="s">
        <v>1303</v>
      </c>
      <c r="E1507" s="5" t="s">
        <v>1304</v>
      </c>
      <c r="F1507" s="3"/>
      <c r="G1507" s="5" t="s">
        <v>47</v>
      </c>
      <c r="H1507" s="3"/>
      <c r="I1507" s="12" t="s">
        <v>48</v>
      </c>
      <c r="J1507" s="3"/>
      <c r="K1507" s="3" t="s">
        <v>49</v>
      </c>
      <c r="L1507" s="11">
        <v>42736</v>
      </c>
      <c r="M1507" s="3">
        <v>24</v>
      </c>
      <c r="N1507" s="3"/>
      <c r="O1507" s="10">
        <v>50000</v>
      </c>
      <c r="P1507" s="8" t="s">
        <v>108</v>
      </c>
      <c r="Q1507" s="9" t="s">
        <v>108</v>
      </c>
    </row>
    <row r="1508" spans="1:17" ht="15" hidden="1" x14ac:dyDescent="0.25">
      <c r="A1508" s="3" t="s">
        <v>3252</v>
      </c>
      <c r="B1508" s="3" t="s">
        <v>5</v>
      </c>
      <c r="C1508" s="3" t="s">
        <v>78</v>
      </c>
      <c r="D1508" s="3" t="s">
        <v>1305</v>
      </c>
      <c r="E1508" s="5" t="s">
        <v>1306</v>
      </c>
      <c r="F1508" s="3"/>
      <c r="G1508" s="5" t="s">
        <v>47</v>
      </c>
      <c r="H1508" s="3"/>
      <c r="I1508" s="12" t="s">
        <v>48</v>
      </c>
      <c r="J1508" s="3"/>
      <c r="K1508" s="3" t="s">
        <v>49</v>
      </c>
      <c r="L1508" s="11">
        <v>42614</v>
      </c>
      <c r="M1508" s="3">
        <v>24</v>
      </c>
      <c r="N1508" s="3"/>
      <c r="O1508" s="10">
        <v>150000</v>
      </c>
      <c r="P1508" s="8" t="s">
        <v>108</v>
      </c>
      <c r="Q1508" s="9" t="s">
        <v>108</v>
      </c>
    </row>
    <row r="1509" spans="1:17" ht="15" hidden="1" x14ac:dyDescent="0.25">
      <c r="A1509" s="3" t="s">
        <v>3253</v>
      </c>
      <c r="B1509" s="3" t="s">
        <v>3</v>
      </c>
      <c r="C1509" s="3" t="s">
        <v>78</v>
      </c>
      <c r="D1509" s="3" t="s">
        <v>1307</v>
      </c>
      <c r="E1509" s="5" t="s">
        <v>1308</v>
      </c>
      <c r="F1509" s="3"/>
      <c r="G1509" s="5" t="s">
        <v>47</v>
      </c>
      <c r="H1509" s="3"/>
      <c r="I1509" s="12" t="s">
        <v>48</v>
      </c>
      <c r="J1509" s="3"/>
      <c r="K1509" s="3" t="s">
        <v>49</v>
      </c>
      <c r="L1509" s="11">
        <v>42795</v>
      </c>
      <c r="M1509" s="3">
        <v>24</v>
      </c>
      <c r="N1509" s="3"/>
      <c r="O1509" s="10">
        <v>100000</v>
      </c>
      <c r="P1509" s="8" t="s">
        <v>108</v>
      </c>
      <c r="Q1509" s="9" t="s">
        <v>108</v>
      </c>
    </row>
    <row r="1510" spans="1:17" ht="15" hidden="1" x14ac:dyDescent="0.25">
      <c r="A1510" s="3" t="s">
        <v>3254</v>
      </c>
      <c r="B1510" s="3" t="s">
        <v>3</v>
      </c>
      <c r="C1510" s="3" t="s">
        <v>78</v>
      </c>
      <c r="D1510" s="3" t="s">
        <v>1309</v>
      </c>
      <c r="E1510" s="5" t="s">
        <v>1310</v>
      </c>
      <c r="F1510" s="3"/>
      <c r="G1510" s="5" t="s">
        <v>47</v>
      </c>
      <c r="H1510" s="3"/>
      <c r="I1510" s="12" t="s">
        <v>48</v>
      </c>
      <c r="J1510" s="3"/>
      <c r="K1510" s="3" t="s">
        <v>49</v>
      </c>
      <c r="L1510" s="11">
        <v>42826</v>
      </c>
      <c r="M1510" s="3">
        <v>24</v>
      </c>
      <c r="N1510" s="3"/>
      <c r="O1510" s="10">
        <v>100000</v>
      </c>
      <c r="P1510" s="8" t="s">
        <v>108</v>
      </c>
      <c r="Q1510" s="9" t="s">
        <v>108</v>
      </c>
    </row>
    <row r="1511" spans="1:17" ht="15" hidden="1" x14ac:dyDescent="0.25">
      <c r="A1511" s="3" t="s">
        <v>3255</v>
      </c>
      <c r="B1511" s="3" t="s">
        <v>5</v>
      </c>
      <c r="C1511" s="3" t="s">
        <v>78</v>
      </c>
      <c r="D1511" s="3" t="s">
        <v>1131</v>
      </c>
      <c r="E1511" s="5" t="s">
        <v>1132</v>
      </c>
      <c r="F1511" s="3"/>
      <c r="G1511" s="5" t="s">
        <v>47</v>
      </c>
      <c r="H1511" s="3"/>
      <c r="I1511" s="12" t="s">
        <v>48</v>
      </c>
      <c r="J1511" s="3"/>
      <c r="K1511" s="3" t="s">
        <v>49</v>
      </c>
      <c r="L1511" s="11">
        <v>42705</v>
      </c>
      <c r="M1511" s="3">
        <v>24</v>
      </c>
      <c r="N1511" s="3"/>
      <c r="O1511" s="10">
        <v>300000</v>
      </c>
      <c r="P1511" s="8" t="s">
        <v>108</v>
      </c>
      <c r="Q1511" s="9" t="s">
        <v>108</v>
      </c>
    </row>
    <row r="1512" spans="1:17" ht="15" hidden="1" x14ac:dyDescent="0.25">
      <c r="A1512" s="3" t="s">
        <v>3256</v>
      </c>
      <c r="B1512" s="3" t="s">
        <v>3</v>
      </c>
      <c r="C1512" s="3" t="s">
        <v>124</v>
      </c>
      <c r="D1512" s="3" t="s">
        <v>196</v>
      </c>
      <c r="E1512" s="5" t="s">
        <v>197</v>
      </c>
      <c r="F1512" s="3" t="s">
        <v>198</v>
      </c>
      <c r="G1512" s="5" t="s">
        <v>199</v>
      </c>
      <c r="H1512" s="3"/>
      <c r="I1512" s="12" t="s">
        <v>48</v>
      </c>
      <c r="J1512" s="3"/>
      <c r="K1512" s="3" t="s">
        <v>87</v>
      </c>
      <c r="L1512" s="11">
        <v>42705</v>
      </c>
      <c r="M1512" s="3">
        <v>48</v>
      </c>
      <c r="N1512" s="3"/>
      <c r="O1512" s="10">
        <v>2379000</v>
      </c>
      <c r="P1512" s="8" t="s">
        <v>103</v>
      </c>
      <c r="Q1512" s="9" t="s">
        <v>103</v>
      </c>
    </row>
    <row r="1513" spans="1:17" ht="15" hidden="1" x14ac:dyDescent="0.25">
      <c r="A1513" s="3" t="s">
        <v>3257</v>
      </c>
      <c r="B1513" s="3" t="s">
        <v>18</v>
      </c>
      <c r="C1513" s="3" t="s">
        <v>52</v>
      </c>
      <c r="D1513" s="3" t="s">
        <v>53</v>
      </c>
      <c r="E1513" s="5" t="s">
        <v>54</v>
      </c>
      <c r="F1513" s="3" t="s">
        <v>855</v>
      </c>
      <c r="G1513" s="5" t="s">
        <v>856</v>
      </c>
      <c r="H1513" s="3"/>
      <c r="I1513" s="12" t="s">
        <v>57</v>
      </c>
      <c r="J1513" s="3"/>
      <c r="K1513" s="3" t="s">
        <v>58</v>
      </c>
      <c r="L1513" s="11">
        <v>43344</v>
      </c>
      <c r="M1513" s="3">
        <v>48</v>
      </c>
      <c r="N1513" s="3"/>
      <c r="O1513" s="10">
        <v>984584</v>
      </c>
      <c r="P1513" s="8" t="s">
        <v>81</v>
      </c>
      <c r="Q1513" s="9" t="s">
        <v>81</v>
      </c>
    </row>
    <row r="1514" spans="1:17" ht="15" hidden="1" x14ac:dyDescent="0.25">
      <c r="A1514" s="3" t="s">
        <v>2064</v>
      </c>
      <c r="B1514" s="3" t="s">
        <v>2</v>
      </c>
      <c r="C1514" s="3" t="s">
        <v>52</v>
      </c>
      <c r="D1514" s="3" t="s">
        <v>53</v>
      </c>
      <c r="E1514" s="5" t="s">
        <v>54</v>
      </c>
      <c r="F1514" s="3" t="s">
        <v>432</v>
      </c>
      <c r="G1514" s="5" t="s">
        <v>433</v>
      </c>
      <c r="H1514" s="3"/>
      <c r="I1514" s="12" t="s">
        <v>57</v>
      </c>
      <c r="J1514" s="3"/>
      <c r="K1514" s="3" t="s">
        <v>58</v>
      </c>
      <c r="L1514" s="11">
        <v>42705</v>
      </c>
      <c r="M1514" s="3">
        <v>24</v>
      </c>
      <c r="N1514" s="3"/>
      <c r="O1514" s="10">
        <v>620700</v>
      </c>
      <c r="P1514" s="8" t="s">
        <v>84</v>
      </c>
      <c r="Q1514" s="9" t="s">
        <v>84</v>
      </c>
    </row>
    <row r="1515" spans="1:17" ht="15" hidden="1" x14ac:dyDescent="0.25">
      <c r="A1515" s="3" t="s">
        <v>2065</v>
      </c>
      <c r="B1515" s="3" t="s">
        <v>2</v>
      </c>
      <c r="C1515" s="3" t="s">
        <v>52</v>
      </c>
      <c r="D1515" s="3" t="s">
        <v>53</v>
      </c>
      <c r="E1515" s="5" t="s">
        <v>54</v>
      </c>
      <c r="F1515" s="3" t="s">
        <v>484</v>
      </c>
      <c r="G1515" s="5" t="s">
        <v>485</v>
      </c>
      <c r="H1515" s="3"/>
      <c r="I1515" s="12" t="s">
        <v>57</v>
      </c>
      <c r="J1515" s="3"/>
      <c r="K1515" s="3" t="s">
        <v>58</v>
      </c>
      <c r="L1515" s="11">
        <v>42675</v>
      </c>
      <c r="M1515" s="3">
        <v>24</v>
      </c>
      <c r="N1515" s="3"/>
      <c r="O1515" s="10">
        <v>10500</v>
      </c>
      <c r="P1515" s="8" t="s">
        <v>84</v>
      </c>
      <c r="Q1515" s="9" t="s">
        <v>84</v>
      </c>
    </row>
    <row r="1516" spans="1:17" ht="15" hidden="1" x14ac:dyDescent="0.25">
      <c r="A1516" s="3" t="s">
        <v>3258</v>
      </c>
      <c r="B1516" s="3" t="s">
        <v>2</v>
      </c>
      <c r="C1516" s="3" t="s">
        <v>44</v>
      </c>
      <c r="D1516" s="3" t="s">
        <v>53</v>
      </c>
      <c r="E1516" s="5" t="s">
        <v>54</v>
      </c>
      <c r="F1516" s="3"/>
      <c r="G1516" s="5" t="s">
        <v>47</v>
      </c>
      <c r="H1516" s="3"/>
      <c r="I1516" s="12" t="s">
        <v>48</v>
      </c>
      <c r="J1516" s="3"/>
      <c r="K1516" s="3" t="s">
        <v>58</v>
      </c>
      <c r="L1516" s="11">
        <v>42644</v>
      </c>
      <c r="M1516" s="3">
        <v>12</v>
      </c>
      <c r="N1516" s="3"/>
      <c r="O1516" s="10">
        <v>66388.55</v>
      </c>
      <c r="P1516" s="8" t="s">
        <v>51</v>
      </c>
      <c r="Q1516" s="9" t="s">
        <v>51</v>
      </c>
    </row>
    <row r="1517" spans="1:17" ht="15" hidden="1" x14ac:dyDescent="0.25">
      <c r="A1517" s="3" t="s">
        <v>2066</v>
      </c>
      <c r="B1517" s="3" t="s">
        <v>9</v>
      </c>
      <c r="C1517" s="3" t="s">
        <v>52</v>
      </c>
      <c r="D1517" s="3" t="s">
        <v>71</v>
      </c>
      <c r="E1517" s="5" t="s">
        <v>72</v>
      </c>
      <c r="F1517" s="3" t="s">
        <v>311</v>
      </c>
      <c r="G1517" s="5" t="s">
        <v>312</v>
      </c>
      <c r="H1517" s="3"/>
      <c r="I1517" s="12" t="s">
        <v>48</v>
      </c>
      <c r="J1517" s="3"/>
      <c r="K1517" s="3" t="s">
        <v>49</v>
      </c>
      <c r="L1517" s="11" t="s">
        <v>50</v>
      </c>
      <c r="M1517" s="3">
        <v>12</v>
      </c>
      <c r="N1517" s="3"/>
      <c r="O1517" s="10">
        <v>41000</v>
      </c>
      <c r="P1517" s="8" t="s">
        <v>75</v>
      </c>
      <c r="Q1517" s="9" t="s">
        <v>75</v>
      </c>
    </row>
    <row r="1518" spans="1:17" ht="15" hidden="1" x14ac:dyDescent="0.25">
      <c r="A1518" s="3" t="s">
        <v>3259</v>
      </c>
      <c r="B1518" s="3" t="s">
        <v>1</v>
      </c>
      <c r="C1518" s="3" t="s">
        <v>78</v>
      </c>
      <c r="D1518" s="3" t="s">
        <v>1239</v>
      </c>
      <c r="E1518" s="5" t="s">
        <v>47</v>
      </c>
      <c r="F1518" s="3"/>
      <c r="G1518" s="5" t="s">
        <v>47</v>
      </c>
      <c r="H1518" s="3"/>
      <c r="I1518" s="12" t="s">
        <v>48</v>
      </c>
      <c r="J1518" s="3"/>
      <c r="K1518" s="3" t="s">
        <v>87</v>
      </c>
      <c r="L1518" s="11">
        <v>42339</v>
      </c>
      <c r="M1518" s="3">
        <v>12</v>
      </c>
      <c r="N1518" s="3"/>
      <c r="O1518" s="10">
        <v>11408.51</v>
      </c>
      <c r="P1518" s="8" t="s">
        <v>51</v>
      </c>
      <c r="Q1518" s="9" t="s">
        <v>51</v>
      </c>
    </row>
    <row r="1519" spans="1:17" hidden="1" x14ac:dyDescent="0.3">
      <c r="A1519" s="3" t="s">
        <v>3260</v>
      </c>
      <c r="B1519" s="3" t="s">
        <v>5</v>
      </c>
      <c r="C1519" s="3" t="s">
        <v>78</v>
      </c>
      <c r="D1519" s="3" t="s">
        <v>396</v>
      </c>
      <c r="E1519" s="5" t="s">
        <v>397</v>
      </c>
      <c r="F1519" s="3"/>
      <c r="G1519" s="5" t="s">
        <v>47</v>
      </c>
      <c r="H1519" s="3"/>
      <c r="I1519" s="12" t="s">
        <v>57</v>
      </c>
      <c r="J1519" s="3"/>
      <c r="K1519" s="3" t="s">
        <v>58</v>
      </c>
      <c r="L1519" s="11">
        <v>42705</v>
      </c>
      <c r="M1519" s="3">
        <v>36</v>
      </c>
      <c r="N1519" s="3"/>
      <c r="O1519" s="10">
        <v>4483250</v>
      </c>
      <c r="P1519" s="8" t="s">
        <v>59</v>
      </c>
      <c r="Q1519" s="9" t="s">
        <v>59</v>
      </c>
    </row>
    <row r="1520" spans="1:17" hidden="1" x14ac:dyDescent="0.3">
      <c r="A1520" s="3" t="s">
        <v>3261</v>
      </c>
      <c r="B1520" s="3" t="s">
        <v>5</v>
      </c>
      <c r="C1520" s="3" t="s">
        <v>78</v>
      </c>
      <c r="D1520" s="3" t="s">
        <v>396</v>
      </c>
      <c r="E1520" s="5" t="s">
        <v>397</v>
      </c>
      <c r="F1520" s="3"/>
      <c r="G1520" s="5" t="s">
        <v>47</v>
      </c>
      <c r="H1520" s="3"/>
      <c r="I1520" s="12" t="s">
        <v>57</v>
      </c>
      <c r="J1520" s="3"/>
      <c r="K1520" s="3" t="s">
        <v>58</v>
      </c>
      <c r="L1520" s="11">
        <v>42705</v>
      </c>
      <c r="M1520" s="3">
        <v>36</v>
      </c>
      <c r="N1520" s="3"/>
      <c r="O1520" s="10">
        <v>206937</v>
      </c>
      <c r="P1520" s="8" t="s">
        <v>59</v>
      </c>
      <c r="Q1520" s="9" t="s">
        <v>59</v>
      </c>
    </row>
    <row r="1521" spans="1:17" ht="15" hidden="1" x14ac:dyDescent="0.25">
      <c r="A1521" s="3" t="s">
        <v>3262</v>
      </c>
      <c r="B1521" s="3" t="s">
        <v>2</v>
      </c>
      <c r="C1521" s="3" t="s">
        <v>52</v>
      </c>
      <c r="D1521" s="3" t="s">
        <v>53</v>
      </c>
      <c r="E1521" s="5" t="s">
        <v>54</v>
      </c>
      <c r="F1521" s="3" t="s">
        <v>434</v>
      </c>
      <c r="G1521" s="5" t="s">
        <v>435</v>
      </c>
      <c r="H1521" s="3"/>
      <c r="I1521" s="12" t="s">
        <v>57</v>
      </c>
      <c r="J1521" s="3"/>
      <c r="K1521" s="3" t="s">
        <v>58</v>
      </c>
      <c r="L1521" s="11">
        <v>42430</v>
      </c>
      <c r="M1521" s="3">
        <v>48</v>
      </c>
      <c r="N1521" s="3"/>
      <c r="O1521" s="10">
        <v>16000</v>
      </c>
      <c r="P1521" s="8" t="s">
        <v>246</v>
      </c>
      <c r="Q1521" s="9" t="s">
        <v>246</v>
      </c>
    </row>
    <row r="1522" spans="1:17" ht="15" hidden="1" x14ac:dyDescent="0.25">
      <c r="A1522" s="3" t="s">
        <v>3263</v>
      </c>
      <c r="B1522" s="3" t="s">
        <v>4</v>
      </c>
      <c r="C1522" s="3" t="s">
        <v>52</v>
      </c>
      <c r="D1522" s="3" t="s">
        <v>53</v>
      </c>
      <c r="E1522" s="5" t="s">
        <v>54</v>
      </c>
      <c r="F1522" s="3" t="s">
        <v>1311</v>
      </c>
      <c r="G1522" s="5" t="s">
        <v>1312</v>
      </c>
      <c r="H1522" s="3"/>
      <c r="I1522" s="12" t="s">
        <v>57</v>
      </c>
      <c r="J1522" s="3"/>
      <c r="K1522" s="3" t="s">
        <v>49</v>
      </c>
      <c r="L1522" s="11">
        <v>43160</v>
      </c>
      <c r="M1522" s="3">
        <v>36</v>
      </c>
      <c r="N1522" s="3"/>
      <c r="O1522" s="10">
        <v>410000</v>
      </c>
      <c r="P1522" s="8" t="s">
        <v>246</v>
      </c>
      <c r="Q1522" s="9" t="s">
        <v>246</v>
      </c>
    </row>
    <row r="1523" spans="1:17" ht="15" hidden="1" x14ac:dyDescent="0.25">
      <c r="A1523" s="3" t="s">
        <v>3264</v>
      </c>
      <c r="B1523" s="3" t="s">
        <v>6</v>
      </c>
      <c r="C1523" s="3" t="s">
        <v>52</v>
      </c>
      <c r="D1523" s="3" t="s">
        <v>53</v>
      </c>
      <c r="E1523" s="5" t="s">
        <v>54</v>
      </c>
      <c r="F1523" s="3" t="s">
        <v>1313</v>
      </c>
      <c r="G1523" s="5" t="s">
        <v>1314</v>
      </c>
      <c r="H1523" s="3"/>
      <c r="I1523" s="12" t="s">
        <v>48</v>
      </c>
      <c r="J1523" s="3"/>
      <c r="K1523" s="3" t="s">
        <v>49</v>
      </c>
      <c r="L1523" s="11">
        <v>42583</v>
      </c>
      <c r="M1523" s="3">
        <v>36</v>
      </c>
      <c r="N1523" s="3"/>
      <c r="O1523" s="10">
        <v>6500</v>
      </c>
      <c r="P1523" s="8" t="s">
        <v>81</v>
      </c>
      <c r="Q1523" s="9" t="s">
        <v>81</v>
      </c>
    </row>
    <row r="1524" spans="1:17" ht="15" hidden="1" x14ac:dyDescent="0.25">
      <c r="A1524" s="3" t="s">
        <v>2067</v>
      </c>
      <c r="B1524" s="3" t="s">
        <v>7</v>
      </c>
      <c r="C1524" s="3" t="s">
        <v>78</v>
      </c>
      <c r="D1524" s="3" t="s">
        <v>208</v>
      </c>
      <c r="E1524" s="5" t="s">
        <v>209</v>
      </c>
      <c r="F1524" s="3"/>
      <c r="G1524" s="5" t="s">
        <v>47</v>
      </c>
      <c r="H1524" s="3"/>
      <c r="I1524" s="12" t="s">
        <v>48</v>
      </c>
      <c r="J1524" s="3"/>
      <c r="K1524" s="3" t="s">
        <v>49</v>
      </c>
      <c r="L1524" s="11" t="s">
        <v>50</v>
      </c>
      <c r="M1524" s="3">
        <v>12</v>
      </c>
      <c r="N1524" s="3"/>
      <c r="O1524" s="10">
        <v>82000</v>
      </c>
      <c r="P1524" s="8" t="s">
        <v>75</v>
      </c>
      <c r="Q1524" s="9" t="s">
        <v>75</v>
      </c>
    </row>
    <row r="1525" spans="1:17" ht="15" hidden="1" x14ac:dyDescent="0.25">
      <c r="A1525" s="3" t="s">
        <v>3265</v>
      </c>
      <c r="B1525" s="3" t="s">
        <v>8</v>
      </c>
      <c r="C1525" s="3" t="s">
        <v>52</v>
      </c>
      <c r="D1525" s="3" t="s">
        <v>169</v>
      </c>
      <c r="E1525" s="5" t="s">
        <v>170</v>
      </c>
      <c r="F1525" s="3" t="s">
        <v>1315</v>
      </c>
      <c r="G1525" s="5" t="s">
        <v>1316</v>
      </c>
      <c r="H1525" s="3"/>
      <c r="I1525" s="12" t="s">
        <v>48</v>
      </c>
      <c r="J1525" s="3"/>
      <c r="K1525" s="3" t="s">
        <v>49</v>
      </c>
      <c r="L1525" s="11" t="s">
        <v>50</v>
      </c>
      <c r="M1525" s="3">
        <v>12</v>
      </c>
      <c r="N1525" s="3"/>
      <c r="O1525" s="10">
        <v>80000</v>
      </c>
      <c r="P1525" s="8" t="s">
        <v>81</v>
      </c>
      <c r="Q1525" s="9" t="s">
        <v>81</v>
      </c>
    </row>
    <row r="1526" spans="1:17" ht="15" hidden="1" x14ac:dyDescent="0.25">
      <c r="A1526" s="3" t="s">
        <v>2068</v>
      </c>
      <c r="B1526" s="3" t="s">
        <v>2</v>
      </c>
      <c r="C1526" s="3" t="s">
        <v>78</v>
      </c>
      <c r="D1526" s="3" t="s">
        <v>1317</v>
      </c>
      <c r="E1526" s="5" t="s">
        <v>1318</v>
      </c>
      <c r="F1526" s="3"/>
      <c r="G1526" s="5" t="s">
        <v>47</v>
      </c>
      <c r="H1526" s="3"/>
      <c r="I1526" s="12" t="s">
        <v>48</v>
      </c>
      <c r="J1526" s="3"/>
      <c r="K1526" s="3" t="s">
        <v>49</v>
      </c>
      <c r="L1526" s="11" t="s">
        <v>50</v>
      </c>
      <c r="M1526" s="3">
        <v>12</v>
      </c>
      <c r="N1526" s="3"/>
      <c r="O1526" s="10">
        <v>44600</v>
      </c>
      <c r="P1526" s="8" t="s">
        <v>84</v>
      </c>
      <c r="Q1526" s="9" t="s">
        <v>84</v>
      </c>
    </row>
    <row r="1527" spans="1:17" ht="15" hidden="1" x14ac:dyDescent="0.25">
      <c r="A1527" s="3" t="s">
        <v>2069</v>
      </c>
      <c r="B1527" s="3" t="s">
        <v>4</v>
      </c>
      <c r="C1527" s="3" t="s">
        <v>78</v>
      </c>
      <c r="D1527" s="3" t="s">
        <v>173</v>
      </c>
      <c r="E1527" s="5" t="s">
        <v>174</v>
      </c>
      <c r="F1527" s="3"/>
      <c r="G1527" s="5" t="s">
        <v>47</v>
      </c>
      <c r="H1527" s="3"/>
      <c r="I1527" s="12" t="s">
        <v>48</v>
      </c>
      <c r="J1527" s="3"/>
      <c r="K1527" s="3" t="s">
        <v>49</v>
      </c>
      <c r="L1527" s="11" t="s">
        <v>50</v>
      </c>
      <c r="M1527" s="3">
        <v>12</v>
      </c>
      <c r="N1527" s="3"/>
      <c r="O1527" s="10">
        <v>60000</v>
      </c>
      <c r="P1527" s="8" t="s">
        <v>75</v>
      </c>
      <c r="Q1527" s="7" t="s">
        <v>75</v>
      </c>
    </row>
    <row r="1528" spans="1:17" ht="15" hidden="1" x14ac:dyDescent="0.25">
      <c r="A1528" s="3" t="s">
        <v>2070</v>
      </c>
      <c r="B1528" s="3" t="s">
        <v>2</v>
      </c>
      <c r="C1528" s="3" t="s">
        <v>78</v>
      </c>
      <c r="D1528" s="3" t="s">
        <v>181</v>
      </c>
      <c r="E1528" s="5" t="s">
        <v>182</v>
      </c>
      <c r="F1528" s="3"/>
      <c r="G1528" s="5" t="s">
        <v>47</v>
      </c>
      <c r="H1528" s="3"/>
      <c r="I1528" s="12" t="s">
        <v>48</v>
      </c>
      <c r="J1528" s="3"/>
      <c r="K1528" s="3" t="s">
        <v>49</v>
      </c>
      <c r="L1528" s="11" t="s">
        <v>50</v>
      </c>
      <c r="M1528" s="3">
        <v>12</v>
      </c>
      <c r="N1528" s="3"/>
      <c r="O1528" s="10">
        <v>38000</v>
      </c>
      <c r="P1528" s="8" t="s">
        <v>84</v>
      </c>
      <c r="Q1528" s="9" t="s">
        <v>84</v>
      </c>
    </row>
    <row r="1529" spans="1:17" ht="15" hidden="1" x14ac:dyDescent="0.25">
      <c r="A1529" s="3" t="s">
        <v>2071</v>
      </c>
      <c r="B1529" s="3" t="s">
        <v>2</v>
      </c>
      <c r="C1529" s="3" t="s">
        <v>78</v>
      </c>
      <c r="D1529" s="3" t="s">
        <v>173</v>
      </c>
      <c r="E1529" s="5" t="s">
        <v>174</v>
      </c>
      <c r="F1529" s="3"/>
      <c r="G1529" s="5" t="s">
        <v>47</v>
      </c>
      <c r="H1529" s="3"/>
      <c r="I1529" s="12" t="s">
        <v>48</v>
      </c>
      <c r="J1529" s="3"/>
      <c r="K1529" s="3" t="s">
        <v>49</v>
      </c>
      <c r="L1529" s="11" t="s">
        <v>50</v>
      </c>
      <c r="M1529" s="3">
        <v>12</v>
      </c>
      <c r="N1529" s="3"/>
      <c r="O1529" s="10">
        <v>19000</v>
      </c>
      <c r="P1529" s="8" t="s">
        <v>84</v>
      </c>
      <c r="Q1529" s="9" t="s">
        <v>84</v>
      </c>
    </row>
    <row r="1530" spans="1:17" ht="15" hidden="1" x14ac:dyDescent="0.25">
      <c r="A1530" s="3" t="s">
        <v>2072</v>
      </c>
      <c r="B1530" s="3" t="s">
        <v>5</v>
      </c>
      <c r="C1530" s="3" t="s">
        <v>78</v>
      </c>
      <c r="D1530" s="3" t="s">
        <v>53</v>
      </c>
      <c r="E1530" s="5" t="s">
        <v>54</v>
      </c>
      <c r="F1530" s="3"/>
      <c r="G1530" s="5" t="s">
        <v>47</v>
      </c>
      <c r="H1530" s="3"/>
      <c r="I1530" s="12" t="s">
        <v>48</v>
      </c>
      <c r="J1530" s="3"/>
      <c r="K1530" s="3" t="s">
        <v>49</v>
      </c>
      <c r="L1530" s="11" t="s">
        <v>50</v>
      </c>
      <c r="M1530" s="3">
        <v>24</v>
      </c>
      <c r="N1530" s="3"/>
      <c r="O1530" s="10">
        <v>173000</v>
      </c>
      <c r="P1530" s="8" t="s">
        <v>84</v>
      </c>
      <c r="Q1530" s="9" t="s">
        <v>84</v>
      </c>
    </row>
    <row r="1531" spans="1:17" ht="15" hidden="1" x14ac:dyDescent="0.25">
      <c r="A1531" s="3" t="s">
        <v>2073</v>
      </c>
      <c r="B1531" s="3" t="s">
        <v>7</v>
      </c>
      <c r="C1531" s="3" t="s">
        <v>52</v>
      </c>
      <c r="D1531" s="3" t="s">
        <v>53</v>
      </c>
      <c r="E1531" s="5" t="s">
        <v>54</v>
      </c>
      <c r="F1531" s="3" t="s">
        <v>716</v>
      </c>
      <c r="G1531" s="5" t="s">
        <v>717</v>
      </c>
      <c r="H1531" s="3"/>
      <c r="I1531" s="12" t="s">
        <v>57</v>
      </c>
      <c r="J1531" s="3"/>
      <c r="K1531" s="3" t="s">
        <v>58</v>
      </c>
      <c r="L1531" s="11">
        <v>42767</v>
      </c>
      <c r="M1531" s="3">
        <v>24</v>
      </c>
      <c r="N1531" s="3"/>
      <c r="O1531" s="10">
        <v>5200</v>
      </c>
      <c r="P1531" s="8" t="s">
        <v>84</v>
      </c>
      <c r="Q1531" s="9" t="s">
        <v>84</v>
      </c>
    </row>
    <row r="1532" spans="1:17" ht="15" hidden="1" x14ac:dyDescent="0.25">
      <c r="A1532" s="3" t="s">
        <v>2074</v>
      </c>
      <c r="B1532" s="3" t="s">
        <v>2</v>
      </c>
      <c r="C1532" s="3" t="s">
        <v>52</v>
      </c>
      <c r="D1532" s="3" t="s">
        <v>53</v>
      </c>
      <c r="E1532" s="5" t="s">
        <v>54</v>
      </c>
      <c r="F1532" s="3" t="s">
        <v>968</v>
      </c>
      <c r="G1532" s="5" t="s">
        <v>969</v>
      </c>
      <c r="H1532" s="3"/>
      <c r="I1532" s="12" t="s">
        <v>57</v>
      </c>
      <c r="J1532" s="3"/>
      <c r="K1532" s="3" t="s">
        <v>58</v>
      </c>
      <c r="L1532" s="11">
        <v>42705</v>
      </c>
      <c r="M1532" s="3">
        <v>24</v>
      </c>
      <c r="N1532" s="3"/>
      <c r="O1532" s="10">
        <v>1250000</v>
      </c>
      <c r="P1532" s="8" t="s">
        <v>84</v>
      </c>
      <c r="Q1532" s="9" t="s">
        <v>84</v>
      </c>
    </row>
    <row r="1533" spans="1:17" ht="15" hidden="1" x14ac:dyDescent="0.25">
      <c r="A1533" s="3" t="s">
        <v>2075</v>
      </c>
      <c r="B1533" s="3" t="s">
        <v>7</v>
      </c>
      <c r="C1533" s="3" t="s">
        <v>52</v>
      </c>
      <c r="D1533" s="3" t="s">
        <v>53</v>
      </c>
      <c r="E1533" s="5" t="s">
        <v>54</v>
      </c>
      <c r="F1533" s="3" t="s">
        <v>1319</v>
      </c>
      <c r="G1533" s="5" t="s">
        <v>1320</v>
      </c>
      <c r="H1533" s="3"/>
      <c r="I1533" s="12" t="s">
        <v>48</v>
      </c>
      <c r="J1533" s="3"/>
      <c r="K1533" s="3" t="s">
        <v>49</v>
      </c>
      <c r="L1533" s="11" t="s">
        <v>50</v>
      </c>
      <c r="M1533" s="3">
        <v>36</v>
      </c>
      <c r="N1533" s="3"/>
      <c r="O1533" s="10">
        <v>25000</v>
      </c>
      <c r="P1533" s="8" t="s">
        <v>84</v>
      </c>
      <c r="Q1533" s="9" t="s">
        <v>84</v>
      </c>
    </row>
    <row r="1534" spans="1:17" ht="15" hidden="1" x14ac:dyDescent="0.25">
      <c r="A1534" s="3" t="s">
        <v>3266</v>
      </c>
      <c r="B1534" s="3" t="s">
        <v>4</v>
      </c>
      <c r="C1534" s="3" t="s">
        <v>44</v>
      </c>
      <c r="D1534" s="3" t="s">
        <v>1321</v>
      </c>
      <c r="E1534" s="5" t="s">
        <v>1322</v>
      </c>
      <c r="F1534" s="3"/>
      <c r="G1534" s="5" t="s">
        <v>47</v>
      </c>
      <c r="H1534" s="3"/>
      <c r="I1534" s="12" t="s">
        <v>48</v>
      </c>
      <c r="J1534" s="3"/>
      <c r="K1534" s="3" t="s">
        <v>49</v>
      </c>
      <c r="L1534" s="11">
        <v>43405</v>
      </c>
      <c r="M1534" s="3">
        <v>48</v>
      </c>
      <c r="N1534" s="3"/>
      <c r="O1534" s="10">
        <v>3250000</v>
      </c>
      <c r="P1534" s="8" t="s">
        <v>213</v>
      </c>
      <c r="Q1534" s="9" t="s">
        <v>213</v>
      </c>
    </row>
    <row r="1535" spans="1:17" ht="15" hidden="1" x14ac:dyDescent="0.25">
      <c r="A1535" s="3" t="s">
        <v>3267</v>
      </c>
      <c r="B1535" s="3" t="s">
        <v>2</v>
      </c>
      <c r="C1535" s="3" t="s">
        <v>78</v>
      </c>
      <c r="D1535" s="3" t="s">
        <v>303</v>
      </c>
      <c r="E1535" s="5" t="s">
        <v>304</v>
      </c>
      <c r="F1535" s="3"/>
      <c r="G1535" s="5" t="s">
        <v>47</v>
      </c>
      <c r="H1535" s="3"/>
      <c r="I1535" s="12" t="s">
        <v>48</v>
      </c>
      <c r="J1535" s="3"/>
      <c r="K1535" s="3" t="s">
        <v>49</v>
      </c>
      <c r="L1535" s="11">
        <v>42705</v>
      </c>
      <c r="M1535" s="3">
        <v>12</v>
      </c>
      <c r="N1535" s="3"/>
      <c r="O1535" s="10">
        <v>464000</v>
      </c>
      <c r="P1535" s="8" t="s">
        <v>103</v>
      </c>
      <c r="Q1535" s="9" t="s">
        <v>103</v>
      </c>
    </row>
    <row r="1536" spans="1:17" ht="15" hidden="1" x14ac:dyDescent="0.25">
      <c r="A1536" s="3" t="s">
        <v>3268</v>
      </c>
      <c r="B1536" s="3" t="s">
        <v>10</v>
      </c>
      <c r="C1536" s="3" t="s">
        <v>44</v>
      </c>
      <c r="D1536" s="3" t="s">
        <v>1323</v>
      </c>
      <c r="E1536" s="5" t="s">
        <v>1324</v>
      </c>
      <c r="F1536" s="3"/>
      <c r="G1536" s="5" t="s">
        <v>47</v>
      </c>
      <c r="H1536" s="3"/>
      <c r="I1536" s="12" t="s">
        <v>48</v>
      </c>
      <c r="J1536" s="3"/>
      <c r="K1536" s="3" t="s">
        <v>87</v>
      </c>
      <c r="L1536" s="11" t="s">
        <v>50</v>
      </c>
      <c r="M1536" s="3">
        <v>60</v>
      </c>
      <c r="N1536" s="3"/>
      <c r="O1536" s="10">
        <v>586121.47</v>
      </c>
      <c r="P1536" s="8" t="s">
        <v>51</v>
      </c>
      <c r="Q1536" s="9" t="s">
        <v>51</v>
      </c>
    </row>
    <row r="1537" spans="1:17" ht="15" hidden="1" x14ac:dyDescent="0.25">
      <c r="A1537" s="3" t="s">
        <v>2076</v>
      </c>
      <c r="B1537" s="3" t="s">
        <v>5</v>
      </c>
      <c r="C1537" s="3" t="s">
        <v>78</v>
      </c>
      <c r="D1537" s="3" t="s">
        <v>82</v>
      </c>
      <c r="E1537" s="5" t="s">
        <v>83</v>
      </c>
      <c r="F1537" s="3"/>
      <c r="G1537" s="5" t="s">
        <v>47</v>
      </c>
      <c r="H1537" s="3"/>
      <c r="I1537" s="12" t="s">
        <v>48</v>
      </c>
      <c r="J1537" s="3"/>
      <c r="K1537" s="3" t="s">
        <v>49</v>
      </c>
      <c r="L1537" s="11">
        <v>42736</v>
      </c>
      <c r="M1537" s="3">
        <v>60</v>
      </c>
      <c r="N1537" s="3"/>
      <c r="O1537" s="10">
        <v>7000</v>
      </c>
      <c r="P1537" s="8" t="s">
        <v>75</v>
      </c>
      <c r="Q1537" s="9" t="s">
        <v>75</v>
      </c>
    </row>
    <row r="1538" spans="1:17" ht="15" hidden="1" x14ac:dyDescent="0.25">
      <c r="A1538" s="3" t="s">
        <v>2077</v>
      </c>
      <c r="B1538" s="3" t="s">
        <v>7</v>
      </c>
      <c r="C1538" s="3" t="s">
        <v>52</v>
      </c>
      <c r="D1538" s="3" t="s">
        <v>498</v>
      </c>
      <c r="E1538" s="5" t="s">
        <v>499</v>
      </c>
      <c r="F1538" s="3" t="s">
        <v>257</v>
      </c>
      <c r="G1538" s="5" t="s">
        <v>258</v>
      </c>
      <c r="H1538" s="3"/>
      <c r="I1538" s="12" t="s">
        <v>57</v>
      </c>
      <c r="J1538" s="3"/>
      <c r="K1538" s="3" t="s">
        <v>49</v>
      </c>
      <c r="L1538" s="11">
        <v>42826</v>
      </c>
      <c r="M1538" s="3">
        <v>36</v>
      </c>
      <c r="N1538" s="3"/>
      <c r="O1538" s="10">
        <v>700000</v>
      </c>
      <c r="P1538" s="8" t="s">
        <v>187</v>
      </c>
      <c r="Q1538" s="9" t="s">
        <v>187</v>
      </c>
    </row>
    <row r="1539" spans="1:17" ht="15" hidden="1" x14ac:dyDescent="0.25">
      <c r="A1539" s="3" t="s">
        <v>3269</v>
      </c>
      <c r="B1539" s="3" t="s">
        <v>7</v>
      </c>
      <c r="C1539" s="3" t="s">
        <v>78</v>
      </c>
      <c r="D1539" s="3" t="s">
        <v>143</v>
      </c>
      <c r="E1539" s="5" t="s">
        <v>144</v>
      </c>
      <c r="F1539" s="3"/>
      <c r="G1539" s="5" t="s">
        <v>47</v>
      </c>
      <c r="H1539" s="3"/>
      <c r="I1539" s="12" t="s">
        <v>48</v>
      </c>
      <c r="J1539" s="3"/>
      <c r="K1539" s="3" t="s">
        <v>49</v>
      </c>
      <c r="L1539" s="11">
        <v>42736</v>
      </c>
      <c r="M1539" s="3">
        <v>72</v>
      </c>
      <c r="N1539" s="3"/>
      <c r="O1539" s="10">
        <v>135000</v>
      </c>
      <c r="P1539" s="8" t="s">
        <v>108</v>
      </c>
      <c r="Q1539" s="9" t="s">
        <v>108</v>
      </c>
    </row>
    <row r="1540" spans="1:17" ht="15" hidden="1" x14ac:dyDescent="0.25">
      <c r="A1540" s="3" t="s">
        <v>3270</v>
      </c>
      <c r="B1540" s="3" t="s">
        <v>20</v>
      </c>
      <c r="C1540" s="3" t="s">
        <v>52</v>
      </c>
      <c r="D1540" s="3" t="s">
        <v>761</v>
      </c>
      <c r="E1540" s="5" t="s">
        <v>762</v>
      </c>
      <c r="F1540" s="3" t="s">
        <v>879</v>
      </c>
      <c r="G1540" s="5" t="s">
        <v>880</v>
      </c>
      <c r="H1540" s="3"/>
      <c r="I1540" s="12" t="s">
        <v>48</v>
      </c>
      <c r="J1540" s="3"/>
      <c r="K1540" s="3" t="s">
        <v>49</v>
      </c>
      <c r="L1540" s="11" t="s">
        <v>50</v>
      </c>
      <c r="M1540" s="3">
        <v>60</v>
      </c>
      <c r="N1540" s="3"/>
      <c r="O1540" s="10">
        <v>150000</v>
      </c>
      <c r="P1540" s="8" t="s">
        <v>75</v>
      </c>
      <c r="Q1540" s="9" t="s">
        <v>51</v>
      </c>
    </row>
    <row r="1541" spans="1:17" ht="15" hidden="1" x14ac:dyDescent="0.25">
      <c r="A1541" s="3" t="s">
        <v>3271</v>
      </c>
      <c r="B1541" s="3" t="s">
        <v>20</v>
      </c>
      <c r="C1541" s="3" t="s">
        <v>52</v>
      </c>
      <c r="D1541" s="3" t="s">
        <v>761</v>
      </c>
      <c r="E1541" s="5" t="s">
        <v>762</v>
      </c>
      <c r="F1541" s="3" t="s">
        <v>879</v>
      </c>
      <c r="G1541" s="5" t="s">
        <v>880</v>
      </c>
      <c r="H1541" s="3"/>
      <c r="I1541" s="12" t="s">
        <v>48</v>
      </c>
      <c r="J1541" s="3"/>
      <c r="K1541" s="3" t="s">
        <v>49</v>
      </c>
      <c r="L1541" s="11" t="s">
        <v>50</v>
      </c>
      <c r="M1541" s="3">
        <v>60</v>
      </c>
      <c r="N1541" s="3"/>
      <c r="O1541" s="10">
        <v>80000</v>
      </c>
      <c r="P1541" s="8" t="s">
        <v>75</v>
      </c>
      <c r="Q1541" s="9" t="s">
        <v>64</v>
      </c>
    </row>
    <row r="1542" spans="1:17" ht="15" hidden="1" x14ac:dyDescent="0.25">
      <c r="A1542" s="3" t="s">
        <v>2078</v>
      </c>
      <c r="B1542" s="3" t="s">
        <v>20</v>
      </c>
      <c r="C1542" s="3" t="s">
        <v>52</v>
      </c>
      <c r="D1542" s="3" t="s">
        <v>761</v>
      </c>
      <c r="E1542" s="5" t="s">
        <v>762</v>
      </c>
      <c r="F1542" s="3" t="s">
        <v>879</v>
      </c>
      <c r="G1542" s="5" t="s">
        <v>880</v>
      </c>
      <c r="H1542" s="3"/>
      <c r="I1542" s="12" t="s">
        <v>48</v>
      </c>
      <c r="J1542" s="3"/>
      <c r="K1542" s="3" t="s">
        <v>49</v>
      </c>
      <c r="L1542" s="11" t="s">
        <v>50</v>
      </c>
      <c r="M1542" s="3">
        <v>60</v>
      </c>
      <c r="N1542" s="3"/>
      <c r="O1542" s="10">
        <v>40000</v>
      </c>
      <c r="P1542" s="8" t="s">
        <v>75</v>
      </c>
      <c r="Q1542" s="9" t="s">
        <v>75</v>
      </c>
    </row>
    <row r="1543" spans="1:17" ht="15" hidden="1" x14ac:dyDescent="0.25">
      <c r="A1543" s="3" t="s">
        <v>3272</v>
      </c>
      <c r="B1543" s="3" t="s">
        <v>24</v>
      </c>
      <c r="C1543" s="3" t="s">
        <v>78</v>
      </c>
      <c r="D1543" s="3" t="s">
        <v>396</v>
      </c>
      <c r="E1543" s="5" t="s">
        <v>397</v>
      </c>
      <c r="F1543" s="3"/>
      <c r="G1543" s="5" t="s">
        <v>47</v>
      </c>
      <c r="H1543" s="3"/>
      <c r="I1543" s="12" t="s">
        <v>48</v>
      </c>
      <c r="J1543" s="3"/>
      <c r="K1543" s="3" t="s">
        <v>49</v>
      </c>
      <c r="L1543" s="11">
        <v>42705</v>
      </c>
      <c r="M1543" s="3">
        <v>36</v>
      </c>
      <c r="N1543" s="3"/>
      <c r="O1543" s="10">
        <v>10000</v>
      </c>
      <c r="P1543" s="8" t="s">
        <v>75</v>
      </c>
      <c r="Q1543" s="9" t="s">
        <v>246</v>
      </c>
    </row>
    <row r="1544" spans="1:17" ht="15" hidden="1" x14ac:dyDescent="0.25">
      <c r="A1544" s="3" t="s">
        <v>3273</v>
      </c>
      <c r="B1544" s="3" t="s">
        <v>24</v>
      </c>
      <c r="C1544" s="3" t="s">
        <v>78</v>
      </c>
      <c r="D1544" s="3" t="s">
        <v>396</v>
      </c>
      <c r="E1544" s="5" t="s">
        <v>397</v>
      </c>
      <c r="F1544" s="3"/>
      <c r="G1544" s="5" t="s">
        <v>47</v>
      </c>
      <c r="H1544" s="3"/>
      <c r="I1544" s="12" t="s">
        <v>48</v>
      </c>
      <c r="J1544" s="3"/>
      <c r="K1544" s="3" t="s">
        <v>49</v>
      </c>
      <c r="L1544" s="11">
        <v>42705</v>
      </c>
      <c r="M1544" s="3">
        <v>36</v>
      </c>
      <c r="N1544" s="3"/>
      <c r="O1544" s="10">
        <v>10000</v>
      </c>
      <c r="P1544" s="8" t="s">
        <v>75</v>
      </c>
      <c r="Q1544" s="9" t="s">
        <v>213</v>
      </c>
    </row>
    <row r="1545" spans="1:17" ht="15" hidden="1" x14ac:dyDescent="0.25">
      <c r="A1545" s="3" t="s">
        <v>2079</v>
      </c>
      <c r="B1545" s="3" t="s">
        <v>24</v>
      </c>
      <c r="C1545" s="3" t="s">
        <v>78</v>
      </c>
      <c r="D1545" s="3" t="s">
        <v>396</v>
      </c>
      <c r="E1545" s="5" t="s">
        <v>397</v>
      </c>
      <c r="F1545" s="3"/>
      <c r="G1545" s="5" t="s">
        <v>47</v>
      </c>
      <c r="H1545" s="3"/>
      <c r="I1545" s="12" t="s">
        <v>48</v>
      </c>
      <c r="J1545" s="3"/>
      <c r="K1545" s="3" t="s">
        <v>49</v>
      </c>
      <c r="L1545" s="11">
        <v>42705</v>
      </c>
      <c r="M1545" s="3">
        <v>36</v>
      </c>
      <c r="N1545" s="3"/>
      <c r="O1545" s="10">
        <v>10000</v>
      </c>
      <c r="P1545" s="8" t="s">
        <v>75</v>
      </c>
      <c r="Q1545" s="9" t="s">
        <v>75</v>
      </c>
    </row>
    <row r="1546" spans="1:17" ht="15" hidden="1" x14ac:dyDescent="0.25">
      <c r="A1546" s="3" t="s">
        <v>2080</v>
      </c>
      <c r="B1546" s="3" t="s">
        <v>7</v>
      </c>
      <c r="C1546" s="3" t="s">
        <v>52</v>
      </c>
      <c r="D1546" s="3" t="s">
        <v>464</v>
      </c>
      <c r="E1546" s="5" t="s">
        <v>465</v>
      </c>
      <c r="F1546" s="3" t="s">
        <v>1325</v>
      </c>
      <c r="G1546" s="5" t="s">
        <v>1326</v>
      </c>
      <c r="H1546" s="3"/>
      <c r="I1546" s="12" t="s">
        <v>57</v>
      </c>
      <c r="J1546" s="3"/>
      <c r="K1546" s="3" t="s">
        <v>58</v>
      </c>
      <c r="L1546" s="11">
        <v>42856</v>
      </c>
      <c r="M1546" s="3">
        <v>36</v>
      </c>
      <c r="N1546" s="3"/>
      <c r="O1546" s="10">
        <v>1233126</v>
      </c>
      <c r="P1546" s="8" t="s">
        <v>187</v>
      </c>
      <c r="Q1546" s="9" t="s">
        <v>187</v>
      </c>
    </row>
    <row r="1547" spans="1:17" ht="15" hidden="1" x14ac:dyDescent="0.25">
      <c r="A1547" s="3" t="s">
        <v>2081</v>
      </c>
      <c r="B1547" s="3" t="s">
        <v>2</v>
      </c>
      <c r="C1547" s="3" t="s">
        <v>52</v>
      </c>
      <c r="D1547" s="3" t="s">
        <v>498</v>
      </c>
      <c r="E1547" s="5" t="s">
        <v>499</v>
      </c>
      <c r="F1547" s="3" t="s">
        <v>257</v>
      </c>
      <c r="G1547" s="5" t="s">
        <v>258</v>
      </c>
      <c r="H1547" s="3"/>
      <c r="I1547" s="12" t="s">
        <v>57</v>
      </c>
      <c r="J1547" s="3"/>
      <c r="K1547" s="3" t="s">
        <v>58</v>
      </c>
      <c r="L1547" s="11" t="s">
        <v>50</v>
      </c>
      <c r="M1547" s="3">
        <v>24</v>
      </c>
      <c r="N1547" s="3"/>
      <c r="O1547" s="10">
        <v>45000</v>
      </c>
      <c r="P1547" s="8" t="s">
        <v>187</v>
      </c>
      <c r="Q1547" s="9" t="s">
        <v>187</v>
      </c>
    </row>
    <row r="1548" spans="1:17" ht="15" hidden="1" x14ac:dyDescent="0.25">
      <c r="A1548" s="3" t="s">
        <v>2082</v>
      </c>
      <c r="B1548" s="3" t="s">
        <v>2</v>
      </c>
      <c r="C1548" s="3" t="s">
        <v>44</v>
      </c>
      <c r="D1548" s="3" t="s">
        <v>1327</v>
      </c>
      <c r="E1548" s="5" t="s">
        <v>1328</v>
      </c>
      <c r="F1548" s="3"/>
      <c r="G1548" s="5" t="s">
        <v>47</v>
      </c>
      <c r="H1548" s="3"/>
      <c r="I1548" s="12" t="s">
        <v>48</v>
      </c>
      <c r="J1548" s="3"/>
      <c r="K1548" s="3" t="s">
        <v>49</v>
      </c>
      <c r="L1548" s="11">
        <v>42522</v>
      </c>
      <c r="M1548" s="3">
        <v>24</v>
      </c>
      <c r="N1548" s="3"/>
      <c r="O1548" s="10">
        <v>174582</v>
      </c>
      <c r="P1548" s="8" t="s">
        <v>187</v>
      </c>
      <c r="Q1548" s="9" t="s">
        <v>187</v>
      </c>
    </row>
    <row r="1549" spans="1:17" ht="15" hidden="1" x14ac:dyDescent="0.25">
      <c r="A1549" s="3" t="s">
        <v>2083</v>
      </c>
      <c r="B1549" s="3" t="s">
        <v>17</v>
      </c>
      <c r="C1549" s="3" t="s">
        <v>44</v>
      </c>
      <c r="D1549" s="3" t="s">
        <v>211</v>
      </c>
      <c r="E1549" s="5" t="s">
        <v>212</v>
      </c>
      <c r="F1549" s="3"/>
      <c r="G1549" s="5" t="s">
        <v>47</v>
      </c>
      <c r="H1549" s="3"/>
      <c r="I1549" s="12" t="s">
        <v>48</v>
      </c>
      <c r="J1549" s="3"/>
      <c r="K1549" s="3" t="s">
        <v>49</v>
      </c>
      <c r="L1549" s="11" t="s">
        <v>50</v>
      </c>
      <c r="M1549" s="3">
        <v>72</v>
      </c>
      <c r="N1549" s="3"/>
      <c r="O1549" s="10">
        <v>3505000</v>
      </c>
      <c r="P1549" s="8" t="s">
        <v>92</v>
      </c>
      <c r="Q1549" s="9" t="s">
        <v>92</v>
      </c>
    </row>
    <row r="1550" spans="1:17" ht="15" hidden="1" x14ac:dyDescent="0.25">
      <c r="A1550" s="3" t="s">
        <v>2084</v>
      </c>
      <c r="B1550" s="3" t="s">
        <v>7</v>
      </c>
      <c r="C1550" s="3" t="s">
        <v>52</v>
      </c>
      <c r="D1550" s="3" t="s">
        <v>255</v>
      </c>
      <c r="E1550" s="5" t="s">
        <v>256</v>
      </c>
      <c r="F1550" s="3" t="s">
        <v>879</v>
      </c>
      <c r="G1550" s="5" t="s">
        <v>880</v>
      </c>
      <c r="H1550" s="3"/>
      <c r="I1550" s="12" t="s">
        <v>48</v>
      </c>
      <c r="J1550" s="3"/>
      <c r="K1550" s="3" t="s">
        <v>49</v>
      </c>
      <c r="L1550" s="11">
        <v>42856</v>
      </c>
      <c r="M1550" s="3">
        <v>60</v>
      </c>
      <c r="N1550" s="3"/>
      <c r="O1550" s="10">
        <v>97000</v>
      </c>
      <c r="P1550" s="8" t="s">
        <v>75</v>
      </c>
      <c r="Q1550" s="9" t="s">
        <v>75</v>
      </c>
    </row>
    <row r="1551" spans="1:17" ht="15" hidden="1" x14ac:dyDescent="0.25">
      <c r="A1551" s="3" t="s">
        <v>3274</v>
      </c>
      <c r="B1551" s="3" t="s">
        <v>24</v>
      </c>
      <c r="C1551" s="3" t="s">
        <v>78</v>
      </c>
      <c r="D1551" s="3" t="s">
        <v>137</v>
      </c>
      <c r="E1551" s="5" t="s">
        <v>138</v>
      </c>
      <c r="F1551" s="3"/>
      <c r="G1551" s="5" t="s">
        <v>47</v>
      </c>
      <c r="H1551" s="3"/>
      <c r="I1551" s="12" t="s">
        <v>48</v>
      </c>
      <c r="J1551" s="3"/>
      <c r="K1551" s="3" t="s">
        <v>49</v>
      </c>
      <c r="L1551" s="11" t="s">
        <v>50</v>
      </c>
      <c r="M1551" s="3">
        <v>36</v>
      </c>
      <c r="N1551" s="3"/>
      <c r="O1551" s="10">
        <v>133000</v>
      </c>
      <c r="P1551" s="8" t="s">
        <v>51</v>
      </c>
      <c r="Q1551" s="9" t="s">
        <v>51</v>
      </c>
    </row>
    <row r="1552" spans="1:17" ht="15" hidden="1" x14ac:dyDescent="0.25">
      <c r="A1552" s="3" t="s">
        <v>3275</v>
      </c>
      <c r="B1552" s="3" t="s">
        <v>24</v>
      </c>
      <c r="C1552" s="3" t="s">
        <v>78</v>
      </c>
      <c r="D1552" s="3" t="s">
        <v>137</v>
      </c>
      <c r="E1552" s="5" t="s">
        <v>138</v>
      </c>
      <c r="F1552" s="3"/>
      <c r="G1552" s="5" t="s">
        <v>47</v>
      </c>
      <c r="H1552" s="3"/>
      <c r="I1552" s="12" t="s">
        <v>48</v>
      </c>
      <c r="J1552" s="3"/>
      <c r="K1552" s="3" t="s">
        <v>49</v>
      </c>
      <c r="L1552" s="11" t="s">
        <v>50</v>
      </c>
      <c r="M1552" s="3">
        <v>36</v>
      </c>
      <c r="N1552" s="3"/>
      <c r="O1552" s="10">
        <v>60000</v>
      </c>
      <c r="P1552" s="8" t="s">
        <v>51</v>
      </c>
      <c r="Q1552" s="7" t="s">
        <v>64</v>
      </c>
    </row>
    <row r="1553" spans="1:17" ht="15" hidden="1" x14ac:dyDescent="0.25">
      <c r="A1553" s="3" t="s">
        <v>3276</v>
      </c>
      <c r="B1553" s="3" t="s">
        <v>24</v>
      </c>
      <c r="C1553" s="3" t="s">
        <v>78</v>
      </c>
      <c r="D1553" s="3" t="s">
        <v>137</v>
      </c>
      <c r="E1553" s="5" t="s">
        <v>138</v>
      </c>
      <c r="F1553" s="3"/>
      <c r="G1553" s="5" t="s">
        <v>47</v>
      </c>
      <c r="H1553" s="3"/>
      <c r="I1553" s="12" t="s">
        <v>48</v>
      </c>
      <c r="J1553" s="3"/>
      <c r="K1553" s="3" t="s">
        <v>49</v>
      </c>
      <c r="L1553" s="11" t="s">
        <v>50</v>
      </c>
      <c r="M1553" s="3">
        <v>36</v>
      </c>
      <c r="N1553" s="3"/>
      <c r="O1553" s="10">
        <v>153000</v>
      </c>
      <c r="P1553" s="8" t="s">
        <v>51</v>
      </c>
      <c r="Q1553" s="9" t="s">
        <v>246</v>
      </c>
    </row>
    <row r="1554" spans="1:17" hidden="1" x14ac:dyDescent="0.3">
      <c r="A1554" s="3" t="s">
        <v>3277</v>
      </c>
      <c r="B1554" s="3" t="s">
        <v>24</v>
      </c>
      <c r="C1554" s="3" t="s">
        <v>78</v>
      </c>
      <c r="D1554" s="3" t="s">
        <v>137</v>
      </c>
      <c r="E1554" s="5" t="s">
        <v>138</v>
      </c>
      <c r="F1554" s="3"/>
      <c r="G1554" s="5" t="s">
        <v>47</v>
      </c>
      <c r="H1554" s="3"/>
      <c r="I1554" s="12" t="s">
        <v>48</v>
      </c>
      <c r="J1554" s="3"/>
      <c r="K1554" s="3" t="s">
        <v>49</v>
      </c>
      <c r="L1554" s="11" t="s">
        <v>50</v>
      </c>
      <c r="M1554" s="3">
        <v>36</v>
      </c>
      <c r="N1554" s="3"/>
      <c r="O1554" s="10">
        <v>250</v>
      </c>
      <c r="P1554" s="8" t="s">
        <v>51</v>
      </c>
      <c r="Q1554" s="9" t="s">
        <v>59</v>
      </c>
    </row>
    <row r="1555" spans="1:17" ht="15" hidden="1" x14ac:dyDescent="0.25">
      <c r="A1555" s="3" t="s">
        <v>3278</v>
      </c>
      <c r="B1555" s="3" t="s">
        <v>24</v>
      </c>
      <c r="C1555" s="3" t="s">
        <v>78</v>
      </c>
      <c r="D1555" s="3" t="s">
        <v>137</v>
      </c>
      <c r="E1555" s="5" t="s">
        <v>138</v>
      </c>
      <c r="F1555" s="3"/>
      <c r="G1555" s="5" t="s">
        <v>47</v>
      </c>
      <c r="H1555" s="3"/>
      <c r="I1555" s="12" t="s">
        <v>48</v>
      </c>
      <c r="J1555" s="3"/>
      <c r="K1555" s="3" t="s">
        <v>49</v>
      </c>
      <c r="L1555" s="11" t="s">
        <v>50</v>
      </c>
      <c r="M1555" s="3">
        <v>36</v>
      </c>
      <c r="N1555" s="3"/>
      <c r="O1555" s="10">
        <v>105000</v>
      </c>
      <c r="P1555" s="8" t="s">
        <v>51</v>
      </c>
      <c r="Q1555" s="9" t="s">
        <v>103</v>
      </c>
    </row>
    <row r="1556" spans="1:17" ht="15" hidden="1" x14ac:dyDescent="0.25">
      <c r="A1556" s="3" t="s">
        <v>3279</v>
      </c>
      <c r="B1556" s="3" t="s">
        <v>24</v>
      </c>
      <c r="C1556" s="3" t="s">
        <v>78</v>
      </c>
      <c r="D1556" s="3" t="s">
        <v>137</v>
      </c>
      <c r="E1556" s="5" t="s">
        <v>138</v>
      </c>
      <c r="F1556" s="3"/>
      <c r="G1556" s="5" t="s">
        <v>47</v>
      </c>
      <c r="H1556" s="3"/>
      <c r="I1556" s="12" t="s">
        <v>48</v>
      </c>
      <c r="J1556" s="3"/>
      <c r="K1556" s="3" t="s">
        <v>49</v>
      </c>
      <c r="L1556" s="11" t="s">
        <v>50</v>
      </c>
      <c r="M1556" s="3">
        <v>36</v>
      </c>
      <c r="N1556" s="3"/>
      <c r="O1556" s="10">
        <v>80800</v>
      </c>
      <c r="P1556" s="8" t="s">
        <v>51</v>
      </c>
      <c r="Q1556" s="9" t="s">
        <v>113</v>
      </c>
    </row>
    <row r="1557" spans="1:17" ht="15" hidden="1" x14ac:dyDescent="0.25">
      <c r="A1557" s="3" t="s">
        <v>3280</v>
      </c>
      <c r="B1557" s="3" t="s">
        <v>24</v>
      </c>
      <c r="C1557" s="3" t="s">
        <v>78</v>
      </c>
      <c r="D1557" s="3" t="s">
        <v>137</v>
      </c>
      <c r="E1557" s="5" t="s">
        <v>138</v>
      </c>
      <c r="F1557" s="3"/>
      <c r="G1557" s="5" t="s">
        <v>47</v>
      </c>
      <c r="H1557" s="3"/>
      <c r="I1557" s="12" t="s">
        <v>48</v>
      </c>
      <c r="J1557" s="3"/>
      <c r="K1557" s="3" t="s">
        <v>49</v>
      </c>
      <c r="L1557" s="11" t="s">
        <v>50</v>
      </c>
      <c r="M1557" s="3">
        <v>36</v>
      </c>
      <c r="N1557" s="3"/>
      <c r="O1557" s="10">
        <v>50000</v>
      </c>
      <c r="P1557" s="8" t="s">
        <v>51</v>
      </c>
      <c r="Q1557" s="9" t="s">
        <v>108</v>
      </c>
    </row>
    <row r="1558" spans="1:17" ht="15" hidden="1" x14ac:dyDescent="0.25">
      <c r="A1558" s="3" t="s">
        <v>3281</v>
      </c>
      <c r="B1558" s="3" t="s">
        <v>24</v>
      </c>
      <c r="C1558" s="3" t="s">
        <v>78</v>
      </c>
      <c r="D1558" s="3" t="s">
        <v>137</v>
      </c>
      <c r="E1558" s="5" t="s">
        <v>138</v>
      </c>
      <c r="F1558" s="3"/>
      <c r="G1558" s="5" t="s">
        <v>47</v>
      </c>
      <c r="H1558" s="3"/>
      <c r="I1558" s="12" t="s">
        <v>48</v>
      </c>
      <c r="J1558" s="3"/>
      <c r="K1558" s="3" t="s">
        <v>49</v>
      </c>
      <c r="L1558" s="11" t="s">
        <v>50</v>
      </c>
      <c r="M1558" s="3">
        <v>36</v>
      </c>
      <c r="N1558" s="3"/>
      <c r="O1558" s="10">
        <v>15714</v>
      </c>
      <c r="P1558" s="8" t="s">
        <v>51</v>
      </c>
      <c r="Q1558" s="9" t="s">
        <v>214</v>
      </c>
    </row>
    <row r="1559" spans="1:17" ht="15" hidden="1" x14ac:dyDescent="0.25">
      <c r="A1559" s="3" t="s">
        <v>3282</v>
      </c>
      <c r="B1559" s="3" t="s">
        <v>24</v>
      </c>
      <c r="C1559" s="3" t="s">
        <v>78</v>
      </c>
      <c r="D1559" s="3" t="s">
        <v>137</v>
      </c>
      <c r="E1559" s="5" t="s">
        <v>138</v>
      </c>
      <c r="F1559" s="3"/>
      <c r="G1559" s="5" t="s">
        <v>47</v>
      </c>
      <c r="H1559" s="3"/>
      <c r="I1559" s="12" t="s">
        <v>48</v>
      </c>
      <c r="J1559" s="3"/>
      <c r="K1559" s="3" t="s">
        <v>49</v>
      </c>
      <c r="L1559" s="11" t="s">
        <v>50</v>
      </c>
      <c r="M1559" s="3">
        <v>36</v>
      </c>
      <c r="N1559" s="3"/>
      <c r="O1559" s="10">
        <v>10000</v>
      </c>
      <c r="P1559" s="8" t="s">
        <v>51</v>
      </c>
      <c r="Q1559" s="9" t="s">
        <v>215</v>
      </c>
    </row>
    <row r="1560" spans="1:17" ht="15" hidden="1" x14ac:dyDescent="0.25">
      <c r="A1560" s="3" t="s">
        <v>3283</v>
      </c>
      <c r="B1560" s="3" t="s">
        <v>24</v>
      </c>
      <c r="C1560" s="3" t="s">
        <v>78</v>
      </c>
      <c r="D1560" s="3" t="s">
        <v>137</v>
      </c>
      <c r="E1560" s="5" t="s">
        <v>138</v>
      </c>
      <c r="F1560" s="3"/>
      <c r="G1560" s="5" t="s">
        <v>47</v>
      </c>
      <c r="H1560" s="3"/>
      <c r="I1560" s="12" t="s">
        <v>48</v>
      </c>
      <c r="J1560" s="3"/>
      <c r="K1560" s="3" t="s">
        <v>49</v>
      </c>
      <c r="L1560" s="11" t="s">
        <v>50</v>
      </c>
      <c r="M1560" s="3">
        <v>36</v>
      </c>
      <c r="N1560" s="3"/>
      <c r="O1560" s="10">
        <v>44580</v>
      </c>
      <c r="P1560" s="8" t="s">
        <v>51</v>
      </c>
      <c r="Q1560" s="9" t="s">
        <v>828</v>
      </c>
    </row>
    <row r="1561" spans="1:17" ht="15" hidden="1" x14ac:dyDescent="0.25">
      <c r="A1561" s="3" t="s">
        <v>3284</v>
      </c>
      <c r="B1561" s="3" t="s">
        <v>24</v>
      </c>
      <c r="C1561" s="3" t="s">
        <v>78</v>
      </c>
      <c r="D1561" s="3" t="s">
        <v>137</v>
      </c>
      <c r="E1561" s="5" t="s">
        <v>138</v>
      </c>
      <c r="F1561" s="3"/>
      <c r="G1561" s="5" t="s">
        <v>47</v>
      </c>
      <c r="H1561" s="3"/>
      <c r="I1561" s="12" t="s">
        <v>48</v>
      </c>
      <c r="J1561" s="3"/>
      <c r="K1561" s="3" t="s">
        <v>49</v>
      </c>
      <c r="L1561" s="11" t="s">
        <v>50</v>
      </c>
      <c r="M1561" s="3">
        <v>36</v>
      </c>
      <c r="N1561" s="3"/>
      <c r="O1561" s="10">
        <v>138480</v>
      </c>
      <c r="P1561" s="8" t="s">
        <v>51</v>
      </c>
      <c r="Q1561" s="9" t="s">
        <v>1329</v>
      </c>
    </row>
    <row r="1562" spans="1:17" ht="15" hidden="1" x14ac:dyDescent="0.25">
      <c r="A1562" s="3" t="s">
        <v>3285</v>
      </c>
      <c r="B1562" s="3" t="s">
        <v>24</v>
      </c>
      <c r="C1562" s="3" t="s">
        <v>78</v>
      </c>
      <c r="D1562" s="3" t="s">
        <v>137</v>
      </c>
      <c r="E1562" s="5" t="s">
        <v>138</v>
      </c>
      <c r="F1562" s="3"/>
      <c r="G1562" s="5" t="s">
        <v>47</v>
      </c>
      <c r="H1562" s="3"/>
      <c r="I1562" s="12" t="s">
        <v>48</v>
      </c>
      <c r="J1562" s="3"/>
      <c r="K1562" s="3" t="s">
        <v>49</v>
      </c>
      <c r="L1562" s="11" t="s">
        <v>50</v>
      </c>
      <c r="M1562" s="3">
        <v>36</v>
      </c>
      <c r="N1562" s="3"/>
      <c r="O1562" s="10">
        <v>34930</v>
      </c>
      <c r="P1562" s="8" t="s">
        <v>51</v>
      </c>
      <c r="Q1562" s="9" t="s">
        <v>1330</v>
      </c>
    </row>
    <row r="1563" spans="1:17" ht="15" hidden="1" x14ac:dyDescent="0.25">
      <c r="A1563" s="3" t="s">
        <v>3286</v>
      </c>
      <c r="B1563" s="3" t="s">
        <v>24</v>
      </c>
      <c r="C1563" s="3" t="s">
        <v>78</v>
      </c>
      <c r="D1563" s="3" t="s">
        <v>137</v>
      </c>
      <c r="E1563" s="5" t="s">
        <v>138</v>
      </c>
      <c r="F1563" s="3"/>
      <c r="G1563" s="5" t="s">
        <v>47</v>
      </c>
      <c r="H1563" s="3"/>
      <c r="I1563" s="12" t="s">
        <v>48</v>
      </c>
      <c r="J1563" s="3"/>
      <c r="K1563" s="3" t="s">
        <v>49</v>
      </c>
      <c r="L1563" s="11" t="s">
        <v>50</v>
      </c>
      <c r="M1563" s="3">
        <v>36</v>
      </c>
      <c r="N1563" s="3"/>
      <c r="O1563" s="10">
        <v>70000</v>
      </c>
      <c r="P1563" s="8" t="s">
        <v>51</v>
      </c>
      <c r="Q1563" s="9" t="s">
        <v>938</v>
      </c>
    </row>
    <row r="1564" spans="1:17" ht="15" hidden="1" x14ac:dyDescent="0.25">
      <c r="A1564" s="3" t="s">
        <v>3287</v>
      </c>
      <c r="B1564" s="3" t="s">
        <v>24</v>
      </c>
      <c r="C1564" s="3" t="s">
        <v>78</v>
      </c>
      <c r="D1564" s="3" t="s">
        <v>137</v>
      </c>
      <c r="E1564" s="5" t="s">
        <v>138</v>
      </c>
      <c r="F1564" s="3"/>
      <c r="G1564" s="5" t="s">
        <v>47</v>
      </c>
      <c r="H1564" s="3"/>
      <c r="I1564" s="12" t="s">
        <v>48</v>
      </c>
      <c r="J1564" s="3"/>
      <c r="K1564" s="3" t="s">
        <v>49</v>
      </c>
      <c r="L1564" s="11" t="s">
        <v>50</v>
      </c>
      <c r="M1564" s="3">
        <v>36</v>
      </c>
      <c r="N1564" s="3"/>
      <c r="O1564" s="10">
        <v>16000</v>
      </c>
      <c r="P1564" s="8" t="s">
        <v>51</v>
      </c>
      <c r="Q1564" s="9" t="s">
        <v>760</v>
      </c>
    </row>
    <row r="1565" spans="1:17" ht="15" hidden="1" x14ac:dyDescent="0.25">
      <c r="A1565" s="3" t="s">
        <v>2085</v>
      </c>
      <c r="B1565" s="3" t="s">
        <v>24</v>
      </c>
      <c r="C1565" s="3" t="s">
        <v>78</v>
      </c>
      <c r="D1565" s="3" t="s">
        <v>137</v>
      </c>
      <c r="E1565" s="5" t="s">
        <v>138</v>
      </c>
      <c r="F1565" s="3"/>
      <c r="G1565" s="5" t="s">
        <v>47</v>
      </c>
      <c r="H1565" s="3"/>
      <c r="I1565" s="12" t="s">
        <v>48</v>
      </c>
      <c r="J1565" s="3"/>
      <c r="K1565" s="3" t="s">
        <v>49</v>
      </c>
      <c r="L1565" s="11" t="s">
        <v>50</v>
      </c>
      <c r="M1565" s="3">
        <v>36</v>
      </c>
      <c r="N1565" s="3"/>
      <c r="O1565" s="10">
        <v>35000</v>
      </c>
      <c r="P1565" s="8" t="s">
        <v>51</v>
      </c>
      <c r="Q1565" s="9" t="s">
        <v>75</v>
      </c>
    </row>
    <row r="1566" spans="1:17" ht="15" hidden="1" x14ac:dyDescent="0.25">
      <c r="A1566" s="3" t="s">
        <v>2086</v>
      </c>
      <c r="B1566" s="3" t="s">
        <v>24</v>
      </c>
      <c r="C1566" s="3" t="s">
        <v>78</v>
      </c>
      <c r="D1566" s="3" t="s">
        <v>137</v>
      </c>
      <c r="E1566" s="5" t="s">
        <v>138</v>
      </c>
      <c r="F1566" s="3"/>
      <c r="G1566" s="5" t="s">
        <v>47</v>
      </c>
      <c r="H1566" s="3"/>
      <c r="I1566" s="12" t="s">
        <v>48</v>
      </c>
      <c r="J1566" s="3"/>
      <c r="K1566" s="3" t="s">
        <v>49</v>
      </c>
      <c r="L1566" s="11" t="s">
        <v>50</v>
      </c>
      <c r="M1566" s="3">
        <v>36</v>
      </c>
      <c r="N1566" s="3"/>
      <c r="O1566" s="10">
        <v>1600</v>
      </c>
      <c r="P1566" s="8" t="s">
        <v>51</v>
      </c>
      <c r="Q1566" s="9" t="s">
        <v>187</v>
      </c>
    </row>
    <row r="1567" spans="1:17" ht="15" hidden="1" x14ac:dyDescent="0.25">
      <c r="A1567" s="3" t="s">
        <v>2087</v>
      </c>
      <c r="B1567" s="3" t="s">
        <v>24</v>
      </c>
      <c r="C1567" s="3" t="s">
        <v>78</v>
      </c>
      <c r="D1567" s="3" t="s">
        <v>137</v>
      </c>
      <c r="E1567" s="5" t="s">
        <v>138</v>
      </c>
      <c r="F1567" s="3"/>
      <c r="G1567" s="5" t="s">
        <v>47</v>
      </c>
      <c r="H1567" s="3"/>
      <c r="I1567" s="12" t="s">
        <v>48</v>
      </c>
      <c r="J1567" s="3"/>
      <c r="K1567" s="3" t="s">
        <v>49</v>
      </c>
      <c r="L1567" s="11" t="s">
        <v>50</v>
      </c>
      <c r="M1567" s="3">
        <v>36</v>
      </c>
      <c r="N1567" s="3"/>
      <c r="O1567" s="10">
        <v>10000</v>
      </c>
      <c r="P1567" s="8" t="s">
        <v>51</v>
      </c>
      <c r="Q1567" s="9" t="s">
        <v>216</v>
      </c>
    </row>
    <row r="1568" spans="1:17" ht="15" hidden="1" x14ac:dyDescent="0.25">
      <c r="A1568" s="3" t="s">
        <v>2088</v>
      </c>
      <c r="B1568" s="3" t="s">
        <v>24</v>
      </c>
      <c r="C1568" s="3" t="s">
        <v>78</v>
      </c>
      <c r="D1568" s="3" t="s">
        <v>137</v>
      </c>
      <c r="E1568" s="5" t="s">
        <v>138</v>
      </c>
      <c r="F1568" s="3"/>
      <c r="G1568" s="5" t="s">
        <v>47</v>
      </c>
      <c r="H1568" s="3"/>
      <c r="I1568" s="12" t="s">
        <v>48</v>
      </c>
      <c r="J1568" s="3"/>
      <c r="K1568" s="3" t="s">
        <v>49</v>
      </c>
      <c r="L1568" s="11" t="s">
        <v>50</v>
      </c>
      <c r="M1568" s="3">
        <v>36</v>
      </c>
      <c r="N1568" s="3"/>
      <c r="O1568" s="10">
        <v>95780</v>
      </c>
      <c r="P1568" s="8" t="s">
        <v>51</v>
      </c>
      <c r="Q1568" s="9" t="s">
        <v>84</v>
      </c>
    </row>
    <row r="1569" spans="1:17" ht="15" hidden="1" x14ac:dyDescent="0.25">
      <c r="A1569" s="3" t="s">
        <v>3288</v>
      </c>
      <c r="B1569" s="3" t="s">
        <v>2</v>
      </c>
      <c r="C1569" s="3" t="s">
        <v>52</v>
      </c>
      <c r="D1569" s="3" t="s">
        <v>255</v>
      </c>
      <c r="E1569" s="5" t="s">
        <v>256</v>
      </c>
      <c r="F1569" s="3" t="s">
        <v>257</v>
      </c>
      <c r="G1569" s="5" t="s">
        <v>258</v>
      </c>
      <c r="H1569" s="3"/>
      <c r="I1569" s="12" t="s">
        <v>48</v>
      </c>
      <c r="J1569" s="3"/>
      <c r="K1569" s="3" t="s">
        <v>49</v>
      </c>
      <c r="L1569" s="11">
        <v>42705</v>
      </c>
      <c r="M1569" s="3">
        <v>36</v>
      </c>
      <c r="N1569" s="3"/>
      <c r="O1569" s="10">
        <v>10880</v>
      </c>
      <c r="P1569" s="8" t="s">
        <v>64</v>
      </c>
      <c r="Q1569" s="9" t="s">
        <v>64</v>
      </c>
    </row>
    <row r="1570" spans="1:17" ht="15" hidden="1" x14ac:dyDescent="0.25">
      <c r="A1570" s="3" t="s">
        <v>2089</v>
      </c>
      <c r="B1570" s="3" t="s">
        <v>3</v>
      </c>
      <c r="C1570" s="3" t="s">
        <v>78</v>
      </c>
      <c r="D1570" s="3" t="s">
        <v>1331</v>
      </c>
      <c r="E1570" s="5" t="s">
        <v>1332</v>
      </c>
      <c r="F1570" s="3"/>
      <c r="G1570" s="5" t="s">
        <v>47</v>
      </c>
      <c r="H1570" s="3"/>
      <c r="I1570" s="12" t="s">
        <v>48</v>
      </c>
      <c r="J1570" s="3"/>
      <c r="K1570" s="3" t="s">
        <v>49</v>
      </c>
      <c r="L1570" s="11">
        <v>42917</v>
      </c>
      <c r="M1570" s="3">
        <v>60</v>
      </c>
      <c r="N1570" s="3"/>
      <c r="O1570" s="10">
        <v>25000</v>
      </c>
      <c r="P1570" s="8" t="s">
        <v>84</v>
      </c>
      <c r="Q1570" s="9" t="s">
        <v>84</v>
      </c>
    </row>
    <row r="1571" spans="1:17" ht="15" hidden="1" x14ac:dyDescent="0.25">
      <c r="A1571" s="3" t="s">
        <v>3289</v>
      </c>
      <c r="B1571" s="3" t="s">
        <v>5</v>
      </c>
      <c r="C1571" s="3" t="s">
        <v>78</v>
      </c>
      <c r="D1571" s="3" t="s">
        <v>822</v>
      </c>
      <c r="E1571" s="5" t="s">
        <v>823</v>
      </c>
      <c r="F1571" s="3"/>
      <c r="G1571" s="5" t="s">
        <v>47</v>
      </c>
      <c r="H1571" s="3"/>
      <c r="I1571" s="12" t="s">
        <v>48</v>
      </c>
      <c r="J1571" s="3"/>
      <c r="K1571" s="3" t="s">
        <v>49</v>
      </c>
      <c r="L1571" s="11">
        <v>42675</v>
      </c>
      <c r="M1571" s="3">
        <v>36</v>
      </c>
      <c r="N1571" s="3"/>
      <c r="O1571" s="10">
        <v>14000</v>
      </c>
      <c r="P1571" s="8" t="s">
        <v>103</v>
      </c>
      <c r="Q1571" s="9" t="s">
        <v>103</v>
      </c>
    </row>
    <row r="1572" spans="1:17" ht="15" hidden="1" x14ac:dyDescent="0.25">
      <c r="A1572" s="3" t="s">
        <v>3290</v>
      </c>
      <c r="B1572" s="3" t="s">
        <v>1</v>
      </c>
      <c r="C1572" s="3" t="s">
        <v>78</v>
      </c>
      <c r="D1572" s="3" t="s">
        <v>1333</v>
      </c>
      <c r="E1572" s="5" t="s">
        <v>1334</v>
      </c>
      <c r="F1572" s="3"/>
      <c r="G1572" s="5" t="s">
        <v>47</v>
      </c>
      <c r="H1572" s="3"/>
      <c r="I1572" s="12" t="s">
        <v>48</v>
      </c>
      <c r="J1572" s="3"/>
      <c r="K1572" s="3" t="s">
        <v>49</v>
      </c>
      <c r="L1572" s="11">
        <v>42705</v>
      </c>
      <c r="M1572" s="3">
        <v>24</v>
      </c>
      <c r="N1572" s="3"/>
      <c r="O1572" s="10">
        <v>58079.12</v>
      </c>
      <c r="P1572" s="8" t="s">
        <v>51</v>
      </c>
      <c r="Q1572" s="9" t="s">
        <v>51</v>
      </c>
    </row>
    <row r="1573" spans="1:17" ht="15" hidden="1" x14ac:dyDescent="0.25">
      <c r="A1573" s="3" t="s">
        <v>3291</v>
      </c>
      <c r="B1573" s="3" t="s">
        <v>2</v>
      </c>
      <c r="C1573" s="3" t="s">
        <v>44</v>
      </c>
      <c r="D1573" s="3" t="s">
        <v>82</v>
      </c>
      <c r="E1573" s="5" t="s">
        <v>83</v>
      </c>
      <c r="F1573" s="3"/>
      <c r="G1573" s="5" t="s">
        <v>47</v>
      </c>
      <c r="H1573" s="3"/>
      <c r="I1573" s="12" t="s">
        <v>48</v>
      </c>
      <c r="J1573" s="3"/>
      <c r="K1573" s="3" t="s">
        <v>49</v>
      </c>
      <c r="L1573" s="11">
        <v>42767</v>
      </c>
      <c r="M1573" s="3">
        <v>12</v>
      </c>
      <c r="N1573" s="3"/>
      <c r="O1573" s="10">
        <v>30000</v>
      </c>
      <c r="P1573" s="8" t="s">
        <v>64</v>
      </c>
      <c r="Q1573" s="9" t="s">
        <v>64</v>
      </c>
    </row>
    <row r="1574" spans="1:17" ht="15" hidden="1" x14ac:dyDescent="0.25">
      <c r="A1574" s="3" t="s">
        <v>3292</v>
      </c>
      <c r="B1574" s="3" t="s">
        <v>2</v>
      </c>
      <c r="C1574" s="3" t="s">
        <v>52</v>
      </c>
      <c r="D1574" s="3" t="s">
        <v>1335</v>
      </c>
      <c r="E1574" s="5" t="s">
        <v>1336</v>
      </c>
      <c r="F1574" s="3" t="s">
        <v>257</v>
      </c>
      <c r="G1574" s="5" t="s">
        <v>258</v>
      </c>
      <c r="H1574" s="3"/>
      <c r="I1574" s="12" t="s">
        <v>48</v>
      </c>
      <c r="J1574" s="3"/>
      <c r="K1574" s="3" t="s">
        <v>49</v>
      </c>
      <c r="L1574" s="11">
        <v>42430</v>
      </c>
      <c r="M1574" s="3">
        <v>24</v>
      </c>
      <c r="N1574" s="3"/>
      <c r="O1574" s="10">
        <v>275286.65000000002</v>
      </c>
      <c r="P1574" s="8" t="s">
        <v>51</v>
      </c>
      <c r="Q1574" s="9" t="s">
        <v>51</v>
      </c>
    </row>
    <row r="1575" spans="1:17" ht="15" hidden="1" x14ac:dyDescent="0.25">
      <c r="A1575" s="3" t="s">
        <v>3293</v>
      </c>
      <c r="B1575" s="3" t="s">
        <v>7</v>
      </c>
      <c r="C1575" s="3" t="s">
        <v>78</v>
      </c>
      <c r="D1575" s="3" t="s">
        <v>194</v>
      </c>
      <c r="E1575" s="5" t="s">
        <v>195</v>
      </c>
      <c r="F1575" s="3"/>
      <c r="G1575" s="5" t="s">
        <v>47</v>
      </c>
      <c r="H1575" s="3"/>
      <c r="I1575" s="12" t="s">
        <v>48</v>
      </c>
      <c r="J1575" s="3"/>
      <c r="K1575" s="3" t="s">
        <v>100</v>
      </c>
      <c r="L1575" s="11">
        <v>42705</v>
      </c>
      <c r="M1575" s="3">
        <v>12</v>
      </c>
      <c r="N1575" s="3"/>
      <c r="O1575" s="10">
        <v>165000</v>
      </c>
      <c r="P1575" s="8" t="s">
        <v>51</v>
      </c>
      <c r="Q1575" s="9" t="s">
        <v>51</v>
      </c>
    </row>
    <row r="1576" spans="1:17" ht="15" hidden="1" x14ac:dyDescent="0.25">
      <c r="A1576" s="3" t="s">
        <v>3294</v>
      </c>
      <c r="B1576" s="3" t="s">
        <v>3</v>
      </c>
      <c r="C1576" s="3" t="s">
        <v>78</v>
      </c>
      <c r="D1576" s="3" t="s">
        <v>194</v>
      </c>
      <c r="E1576" s="5" t="s">
        <v>195</v>
      </c>
      <c r="F1576" s="3"/>
      <c r="G1576" s="5" t="s">
        <v>47</v>
      </c>
      <c r="H1576" s="3"/>
      <c r="I1576" s="12" t="s">
        <v>48</v>
      </c>
      <c r="J1576" s="3"/>
      <c r="K1576" s="3" t="s">
        <v>100</v>
      </c>
      <c r="L1576" s="11">
        <v>42856</v>
      </c>
      <c r="M1576" s="3">
        <v>24</v>
      </c>
      <c r="N1576" s="3"/>
      <c r="O1576" s="10">
        <v>107502.55</v>
      </c>
      <c r="P1576" s="8" t="s">
        <v>51</v>
      </c>
      <c r="Q1576" s="9" t="s">
        <v>51</v>
      </c>
    </row>
    <row r="1577" spans="1:17" ht="15" hidden="1" x14ac:dyDescent="0.25">
      <c r="A1577" s="3" t="s">
        <v>3295</v>
      </c>
      <c r="B1577" s="3" t="s">
        <v>10</v>
      </c>
      <c r="C1577" s="3" t="s">
        <v>52</v>
      </c>
      <c r="D1577" s="3" t="s">
        <v>849</v>
      </c>
      <c r="E1577" s="5" t="s">
        <v>850</v>
      </c>
      <c r="F1577" s="3" t="s">
        <v>542</v>
      </c>
      <c r="G1577" s="5" t="s">
        <v>543</v>
      </c>
      <c r="H1577" s="3"/>
      <c r="I1577" s="12" t="s">
        <v>57</v>
      </c>
      <c r="J1577" s="3"/>
      <c r="K1577" s="3" t="s">
        <v>58</v>
      </c>
      <c r="L1577" s="11">
        <v>43466</v>
      </c>
      <c r="M1577" s="3">
        <v>48</v>
      </c>
      <c r="N1577" s="3"/>
      <c r="O1577" s="10">
        <v>980000</v>
      </c>
      <c r="P1577" s="8" t="s">
        <v>81</v>
      </c>
      <c r="Q1577" s="7" t="s">
        <v>81</v>
      </c>
    </row>
    <row r="1578" spans="1:17" ht="15" hidden="1" x14ac:dyDescent="0.25">
      <c r="A1578" s="3" t="s">
        <v>3296</v>
      </c>
      <c r="B1578" s="3" t="s">
        <v>5</v>
      </c>
      <c r="C1578" s="3" t="s">
        <v>52</v>
      </c>
      <c r="D1578" s="3" t="s">
        <v>53</v>
      </c>
      <c r="E1578" s="5" t="s">
        <v>54</v>
      </c>
      <c r="F1578" s="3" t="s">
        <v>1337</v>
      </c>
      <c r="G1578" s="5" t="s">
        <v>1338</v>
      </c>
      <c r="H1578" s="3"/>
      <c r="I1578" s="12" t="s">
        <v>57</v>
      </c>
      <c r="J1578" s="3"/>
      <c r="K1578" s="3" t="s">
        <v>58</v>
      </c>
      <c r="L1578" s="11">
        <v>42522</v>
      </c>
      <c r="M1578" s="3">
        <v>12</v>
      </c>
      <c r="N1578" s="3"/>
      <c r="O1578" s="10">
        <v>22917.23</v>
      </c>
      <c r="P1578" s="8" t="s">
        <v>81</v>
      </c>
      <c r="Q1578" s="9" t="s">
        <v>81</v>
      </c>
    </row>
    <row r="1579" spans="1:17" ht="15" hidden="1" x14ac:dyDescent="0.25">
      <c r="A1579" s="3" t="s">
        <v>3297</v>
      </c>
      <c r="B1579" s="3" t="s">
        <v>3</v>
      </c>
      <c r="C1579" s="3" t="s">
        <v>52</v>
      </c>
      <c r="D1579" s="3" t="s">
        <v>53</v>
      </c>
      <c r="E1579" s="5" t="s">
        <v>54</v>
      </c>
      <c r="F1579" s="3" t="s">
        <v>928</v>
      </c>
      <c r="G1579" s="5" t="s">
        <v>929</v>
      </c>
      <c r="H1579" s="3"/>
      <c r="I1579" s="12" t="s">
        <v>57</v>
      </c>
      <c r="J1579" s="3"/>
      <c r="K1579" s="3" t="s">
        <v>58</v>
      </c>
      <c r="L1579" s="11">
        <v>43009</v>
      </c>
      <c r="M1579" s="3">
        <v>36</v>
      </c>
      <c r="N1579" s="3"/>
      <c r="O1579" s="10">
        <v>15000</v>
      </c>
      <c r="P1579" s="8" t="s">
        <v>103</v>
      </c>
      <c r="Q1579" s="9" t="s">
        <v>103</v>
      </c>
    </row>
    <row r="1580" spans="1:17" ht="15" hidden="1" x14ac:dyDescent="0.25">
      <c r="A1580" s="3" t="s">
        <v>2090</v>
      </c>
      <c r="B1580" s="3" t="s">
        <v>4</v>
      </c>
      <c r="C1580" s="3" t="s">
        <v>52</v>
      </c>
      <c r="D1580" s="3" t="s">
        <v>53</v>
      </c>
      <c r="E1580" s="5" t="s">
        <v>54</v>
      </c>
      <c r="F1580" s="3" t="s">
        <v>1339</v>
      </c>
      <c r="G1580" s="5" t="s">
        <v>1340</v>
      </c>
      <c r="H1580" s="3"/>
      <c r="I1580" s="12" t="s">
        <v>57</v>
      </c>
      <c r="J1580" s="3"/>
      <c r="K1580" s="3" t="s">
        <v>58</v>
      </c>
      <c r="L1580" s="11">
        <v>42767</v>
      </c>
      <c r="M1580" s="3">
        <v>24</v>
      </c>
      <c r="N1580" s="3"/>
      <c r="O1580" s="10">
        <v>4150</v>
      </c>
      <c r="P1580" s="8" t="s">
        <v>84</v>
      </c>
      <c r="Q1580" s="9" t="s">
        <v>84</v>
      </c>
    </row>
    <row r="1581" spans="1:17" ht="15" hidden="1" x14ac:dyDescent="0.25">
      <c r="A1581" s="3" t="s">
        <v>3298</v>
      </c>
      <c r="B1581" s="3" t="s">
        <v>8</v>
      </c>
      <c r="C1581" s="3" t="s">
        <v>52</v>
      </c>
      <c r="D1581" s="3" t="s">
        <v>65</v>
      </c>
      <c r="E1581" s="5" t="s">
        <v>66</v>
      </c>
      <c r="F1581" s="3" t="s">
        <v>1341</v>
      </c>
      <c r="G1581" s="5" t="s">
        <v>1342</v>
      </c>
      <c r="H1581" s="3"/>
      <c r="I1581" s="12" t="s">
        <v>57</v>
      </c>
      <c r="J1581" s="3"/>
      <c r="K1581" s="3" t="s">
        <v>58</v>
      </c>
      <c r="L1581" s="11">
        <v>43101</v>
      </c>
      <c r="M1581" s="3">
        <v>24</v>
      </c>
      <c r="N1581" s="3"/>
      <c r="O1581" s="10">
        <v>2500</v>
      </c>
      <c r="P1581" s="8" t="s">
        <v>81</v>
      </c>
      <c r="Q1581" s="9" t="s">
        <v>81</v>
      </c>
    </row>
    <row r="1582" spans="1:17" ht="15" hidden="1" x14ac:dyDescent="0.25">
      <c r="A1582" s="3" t="s">
        <v>3299</v>
      </c>
      <c r="B1582" s="3" t="s">
        <v>2</v>
      </c>
      <c r="C1582" s="3" t="s">
        <v>52</v>
      </c>
      <c r="D1582" s="3" t="s">
        <v>1000</v>
      </c>
      <c r="E1582" s="5" t="s">
        <v>1001</v>
      </c>
      <c r="F1582" s="3" t="s">
        <v>614</v>
      </c>
      <c r="G1582" s="5" t="s">
        <v>615</v>
      </c>
      <c r="H1582" s="3"/>
      <c r="I1582" s="12" t="s">
        <v>57</v>
      </c>
      <c r="J1582" s="3"/>
      <c r="K1582" s="3" t="s">
        <v>58</v>
      </c>
      <c r="L1582" s="11">
        <v>42401</v>
      </c>
      <c r="M1582" s="3">
        <v>36</v>
      </c>
      <c r="N1582" s="3"/>
      <c r="O1582" s="10">
        <v>14000</v>
      </c>
      <c r="P1582" s="8" t="s">
        <v>81</v>
      </c>
      <c r="Q1582" s="9" t="s">
        <v>81</v>
      </c>
    </row>
    <row r="1583" spans="1:17" ht="15" hidden="1" x14ac:dyDescent="0.25">
      <c r="A1583" s="3" t="s">
        <v>3300</v>
      </c>
      <c r="B1583" s="3" t="s">
        <v>4</v>
      </c>
      <c r="C1583" s="3" t="s">
        <v>52</v>
      </c>
      <c r="D1583" s="3" t="s">
        <v>53</v>
      </c>
      <c r="E1583" s="5" t="s">
        <v>54</v>
      </c>
      <c r="F1583" s="3" t="s">
        <v>542</v>
      </c>
      <c r="G1583" s="5" t="s">
        <v>543</v>
      </c>
      <c r="H1583" s="3"/>
      <c r="I1583" s="12" t="s">
        <v>57</v>
      </c>
      <c r="J1583" s="3"/>
      <c r="K1583" s="3" t="s">
        <v>58</v>
      </c>
      <c r="L1583" s="11">
        <v>43221</v>
      </c>
      <c r="M1583" s="3">
        <v>36</v>
      </c>
      <c r="N1583" s="3"/>
      <c r="O1583" s="10">
        <v>1200000</v>
      </c>
      <c r="P1583" s="8" t="s">
        <v>103</v>
      </c>
      <c r="Q1583" s="9" t="s">
        <v>103</v>
      </c>
    </row>
    <row r="1584" spans="1:17" ht="15" hidden="1" x14ac:dyDescent="0.25">
      <c r="A1584" s="3" t="s">
        <v>3301</v>
      </c>
      <c r="B1584" s="3" t="s">
        <v>7</v>
      </c>
      <c r="C1584" s="3" t="s">
        <v>52</v>
      </c>
      <c r="D1584" s="3" t="s">
        <v>849</v>
      </c>
      <c r="E1584" s="5" t="s">
        <v>850</v>
      </c>
      <c r="F1584" s="3" t="s">
        <v>544</v>
      </c>
      <c r="G1584" s="5" t="s">
        <v>545</v>
      </c>
      <c r="H1584" s="3"/>
      <c r="I1584" s="12" t="s">
        <v>57</v>
      </c>
      <c r="J1584" s="3"/>
      <c r="K1584" s="3" t="s">
        <v>58</v>
      </c>
      <c r="L1584" s="11">
        <v>42614</v>
      </c>
      <c r="M1584" s="3">
        <v>60</v>
      </c>
      <c r="N1584" s="3"/>
      <c r="O1584" s="10">
        <v>425000</v>
      </c>
      <c r="P1584" s="8" t="s">
        <v>246</v>
      </c>
      <c r="Q1584" s="9" t="s">
        <v>246</v>
      </c>
    </row>
    <row r="1585" spans="1:17" hidden="1" x14ac:dyDescent="0.3">
      <c r="A1585" s="3" t="s">
        <v>3302</v>
      </c>
      <c r="B1585" s="3" t="s">
        <v>17</v>
      </c>
      <c r="C1585" s="3" t="s">
        <v>52</v>
      </c>
      <c r="D1585" s="3" t="s">
        <v>849</v>
      </c>
      <c r="E1585" s="5" t="s">
        <v>850</v>
      </c>
      <c r="F1585" s="3" t="s">
        <v>542</v>
      </c>
      <c r="G1585" s="5" t="s">
        <v>543</v>
      </c>
      <c r="H1585" s="3"/>
      <c r="I1585" s="12" t="s">
        <v>57</v>
      </c>
      <c r="J1585" s="3"/>
      <c r="K1585" s="3" t="s">
        <v>58</v>
      </c>
      <c r="L1585" s="11">
        <v>43132</v>
      </c>
      <c r="M1585" s="3">
        <v>48</v>
      </c>
      <c r="N1585" s="3"/>
      <c r="O1585" s="10">
        <v>5228111.1100000003</v>
      </c>
      <c r="P1585" s="8" t="s">
        <v>59</v>
      </c>
      <c r="Q1585" s="9" t="s">
        <v>59</v>
      </c>
    </row>
    <row r="1586" spans="1:17" ht="15" hidden="1" x14ac:dyDescent="0.25">
      <c r="A1586" s="3" t="s">
        <v>3303</v>
      </c>
      <c r="B1586" s="3" t="s">
        <v>2</v>
      </c>
      <c r="C1586" s="3" t="s">
        <v>52</v>
      </c>
      <c r="D1586" s="3" t="s">
        <v>53</v>
      </c>
      <c r="E1586" s="5" t="s">
        <v>54</v>
      </c>
      <c r="F1586" s="3" t="s">
        <v>1343</v>
      </c>
      <c r="G1586" s="5" t="s">
        <v>1344</v>
      </c>
      <c r="H1586" s="3"/>
      <c r="I1586" s="12" t="s">
        <v>57</v>
      </c>
      <c r="J1586" s="3"/>
      <c r="K1586" s="3" t="s">
        <v>58</v>
      </c>
      <c r="L1586" s="11">
        <v>42614</v>
      </c>
      <c r="M1586" s="3">
        <v>48</v>
      </c>
      <c r="N1586" s="3"/>
      <c r="O1586" s="10">
        <v>55650</v>
      </c>
      <c r="P1586" s="8" t="s">
        <v>246</v>
      </c>
      <c r="Q1586" s="9" t="s">
        <v>246</v>
      </c>
    </row>
    <row r="1587" spans="1:17" ht="15" hidden="1" x14ac:dyDescent="0.25">
      <c r="A1587" s="3" t="s">
        <v>3304</v>
      </c>
      <c r="B1587" s="3" t="s">
        <v>9</v>
      </c>
      <c r="C1587" s="3" t="s">
        <v>52</v>
      </c>
      <c r="D1587" s="3" t="s">
        <v>53</v>
      </c>
      <c r="E1587" s="5" t="s">
        <v>54</v>
      </c>
      <c r="F1587" s="3" t="s">
        <v>1343</v>
      </c>
      <c r="G1587" s="5" t="s">
        <v>1344</v>
      </c>
      <c r="H1587" s="3"/>
      <c r="I1587" s="12" t="s">
        <v>57</v>
      </c>
      <c r="J1587" s="3"/>
      <c r="K1587" s="3" t="s">
        <v>58</v>
      </c>
      <c r="L1587" s="11">
        <v>43101</v>
      </c>
      <c r="M1587" s="3">
        <v>36</v>
      </c>
      <c r="N1587" s="3"/>
      <c r="O1587" s="10">
        <v>33000</v>
      </c>
      <c r="P1587" s="8" t="s">
        <v>103</v>
      </c>
      <c r="Q1587" s="9" t="s">
        <v>103</v>
      </c>
    </row>
    <row r="1588" spans="1:17" ht="15" hidden="1" x14ac:dyDescent="0.25">
      <c r="A1588" s="3" t="s">
        <v>3305</v>
      </c>
      <c r="B1588" s="3" t="s">
        <v>2</v>
      </c>
      <c r="C1588" s="3" t="s">
        <v>52</v>
      </c>
      <c r="D1588" s="3" t="s">
        <v>53</v>
      </c>
      <c r="E1588" s="5" t="s">
        <v>54</v>
      </c>
      <c r="F1588" s="3" t="s">
        <v>1345</v>
      </c>
      <c r="G1588" s="5" t="s">
        <v>1346</v>
      </c>
      <c r="H1588" s="3"/>
      <c r="I1588" s="12" t="s">
        <v>57</v>
      </c>
      <c r="J1588" s="3"/>
      <c r="K1588" s="3" t="s">
        <v>58</v>
      </c>
      <c r="L1588" s="11">
        <v>42430</v>
      </c>
      <c r="M1588" s="3">
        <v>48</v>
      </c>
      <c r="N1588" s="3"/>
      <c r="O1588" s="10">
        <v>12000</v>
      </c>
      <c r="P1588" s="8" t="s">
        <v>246</v>
      </c>
      <c r="Q1588" s="9" t="s">
        <v>246</v>
      </c>
    </row>
    <row r="1589" spans="1:17" ht="15" hidden="1" x14ac:dyDescent="0.25">
      <c r="A1589" s="3" t="s">
        <v>3306</v>
      </c>
      <c r="B1589" s="3" t="s">
        <v>2</v>
      </c>
      <c r="C1589" s="3" t="s">
        <v>52</v>
      </c>
      <c r="D1589" s="3" t="s">
        <v>229</v>
      </c>
      <c r="E1589" s="5" t="s">
        <v>230</v>
      </c>
      <c r="F1589" s="3" t="s">
        <v>600</v>
      </c>
      <c r="G1589" s="5" t="s">
        <v>601</v>
      </c>
      <c r="H1589" s="3"/>
      <c r="I1589" s="12" t="s">
        <v>57</v>
      </c>
      <c r="J1589" s="3"/>
      <c r="K1589" s="3" t="s">
        <v>58</v>
      </c>
      <c r="L1589" s="11">
        <v>42705</v>
      </c>
      <c r="M1589" s="3">
        <v>12</v>
      </c>
      <c r="N1589" s="3"/>
      <c r="O1589" s="10">
        <v>729833.18</v>
      </c>
      <c r="P1589" s="8" t="s">
        <v>51</v>
      </c>
      <c r="Q1589" s="9" t="s">
        <v>51</v>
      </c>
    </row>
    <row r="1590" spans="1:17" ht="15" hidden="1" x14ac:dyDescent="0.25">
      <c r="A1590" s="3" t="s">
        <v>3307</v>
      </c>
      <c r="B1590" s="3" t="s">
        <v>4</v>
      </c>
      <c r="C1590" s="3" t="s">
        <v>52</v>
      </c>
      <c r="D1590" s="3" t="s">
        <v>53</v>
      </c>
      <c r="E1590" s="5" t="s">
        <v>54</v>
      </c>
      <c r="F1590" s="3" t="s">
        <v>606</v>
      </c>
      <c r="G1590" s="5" t="s">
        <v>607</v>
      </c>
      <c r="H1590" s="3"/>
      <c r="I1590" s="12" t="s">
        <v>57</v>
      </c>
      <c r="J1590" s="3"/>
      <c r="K1590" s="3" t="s">
        <v>58</v>
      </c>
      <c r="L1590" s="11">
        <v>43132</v>
      </c>
      <c r="M1590" s="3">
        <v>36</v>
      </c>
      <c r="N1590" s="3"/>
      <c r="O1590" s="10">
        <v>137000</v>
      </c>
      <c r="P1590" s="8" t="s">
        <v>246</v>
      </c>
      <c r="Q1590" s="9" t="s">
        <v>246</v>
      </c>
    </row>
    <row r="1591" spans="1:17" ht="15" hidden="1" x14ac:dyDescent="0.25">
      <c r="A1591" s="3" t="s">
        <v>2091</v>
      </c>
      <c r="B1591" s="3" t="s">
        <v>4</v>
      </c>
      <c r="C1591" s="3" t="s">
        <v>52</v>
      </c>
      <c r="D1591" s="3" t="s">
        <v>53</v>
      </c>
      <c r="E1591" s="5" t="s">
        <v>54</v>
      </c>
      <c r="F1591" s="3" t="s">
        <v>606</v>
      </c>
      <c r="G1591" s="5" t="s">
        <v>607</v>
      </c>
      <c r="H1591" s="3"/>
      <c r="I1591" s="12" t="s">
        <v>57</v>
      </c>
      <c r="J1591" s="3"/>
      <c r="K1591" s="3" t="s">
        <v>58</v>
      </c>
      <c r="L1591" s="11">
        <v>43132</v>
      </c>
      <c r="M1591" s="3">
        <v>24</v>
      </c>
      <c r="N1591" s="3"/>
      <c r="O1591" s="10">
        <v>51000</v>
      </c>
      <c r="P1591" s="8" t="s">
        <v>84</v>
      </c>
      <c r="Q1591" s="9" t="s">
        <v>84</v>
      </c>
    </row>
    <row r="1592" spans="1:17" ht="15" hidden="1" x14ac:dyDescent="0.25">
      <c r="A1592" s="3" t="s">
        <v>3308</v>
      </c>
      <c r="B1592" s="3" t="s">
        <v>2</v>
      </c>
      <c r="C1592" s="3" t="s">
        <v>52</v>
      </c>
      <c r="D1592" s="3" t="s">
        <v>229</v>
      </c>
      <c r="E1592" s="5" t="s">
        <v>230</v>
      </c>
      <c r="F1592" s="3" t="s">
        <v>1347</v>
      </c>
      <c r="G1592" s="5" t="s">
        <v>1348</v>
      </c>
      <c r="H1592" s="3"/>
      <c r="I1592" s="12" t="s">
        <v>57</v>
      </c>
      <c r="J1592" s="3"/>
      <c r="K1592" s="3" t="s">
        <v>58</v>
      </c>
      <c r="L1592" s="11">
        <v>42705</v>
      </c>
      <c r="M1592" s="3">
        <v>12</v>
      </c>
      <c r="N1592" s="3"/>
      <c r="O1592" s="10">
        <v>63110.26</v>
      </c>
      <c r="P1592" s="8" t="s">
        <v>51</v>
      </c>
      <c r="Q1592" s="9" t="s">
        <v>51</v>
      </c>
    </row>
    <row r="1593" spans="1:17" hidden="1" x14ac:dyDescent="0.3">
      <c r="A1593" s="3" t="s">
        <v>3309</v>
      </c>
      <c r="B1593" s="3" t="s">
        <v>6</v>
      </c>
      <c r="C1593" s="3" t="s">
        <v>52</v>
      </c>
      <c r="D1593" s="3" t="s">
        <v>602</v>
      </c>
      <c r="E1593" s="5" t="s">
        <v>603</v>
      </c>
      <c r="F1593" s="3" t="s">
        <v>606</v>
      </c>
      <c r="G1593" s="5" t="s">
        <v>607</v>
      </c>
      <c r="H1593" s="3"/>
      <c r="I1593" s="12" t="s">
        <v>57</v>
      </c>
      <c r="J1593" s="3"/>
      <c r="K1593" s="3" t="s">
        <v>58</v>
      </c>
      <c r="L1593" s="11">
        <v>42522</v>
      </c>
      <c r="M1593" s="3">
        <v>36</v>
      </c>
      <c r="N1593" s="3"/>
      <c r="O1593" s="10">
        <v>113517</v>
      </c>
      <c r="P1593" s="8" t="s">
        <v>59</v>
      </c>
      <c r="Q1593" s="9" t="s">
        <v>59</v>
      </c>
    </row>
    <row r="1594" spans="1:17" ht="15" hidden="1" x14ac:dyDescent="0.25">
      <c r="A1594" s="3" t="s">
        <v>2092</v>
      </c>
      <c r="B1594" s="3" t="s">
        <v>4</v>
      </c>
      <c r="C1594" s="3" t="s">
        <v>124</v>
      </c>
      <c r="D1594" s="3" t="s">
        <v>1349</v>
      </c>
      <c r="E1594" s="5" t="s">
        <v>1350</v>
      </c>
      <c r="F1594" s="3" t="s">
        <v>1351</v>
      </c>
      <c r="G1594" s="5" t="s">
        <v>1352</v>
      </c>
      <c r="H1594" s="3"/>
      <c r="I1594" s="12" t="s">
        <v>48</v>
      </c>
      <c r="J1594" s="3"/>
      <c r="K1594" s="3" t="s">
        <v>49</v>
      </c>
      <c r="L1594" s="11">
        <v>43282</v>
      </c>
      <c r="M1594" s="3">
        <v>60</v>
      </c>
      <c r="N1594" s="3"/>
      <c r="O1594" s="10">
        <v>5000</v>
      </c>
      <c r="P1594" s="8" t="s">
        <v>84</v>
      </c>
      <c r="Q1594" s="9" t="s">
        <v>84</v>
      </c>
    </row>
    <row r="1595" spans="1:17" ht="15" hidden="1" x14ac:dyDescent="0.25">
      <c r="A1595" s="3" t="s">
        <v>3310</v>
      </c>
      <c r="B1595" s="3" t="s">
        <v>589</v>
      </c>
      <c r="C1595" s="3" t="s">
        <v>124</v>
      </c>
      <c r="D1595" s="3" t="s">
        <v>196</v>
      </c>
      <c r="E1595" s="5" t="s">
        <v>197</v>
      </c>
      <c r="F1595" s="3" t="s">
        <v>1353</v>
      </c>
      <c r="G1595" s="5" t="s">
        <v>1354</v>
      </c>
      <c r="H1595" s="3"/>
      <c r="I1595" s="12" t="s">
        <v>48</v>
      </c>
      <c r="J1595" s="3"/>
      <c r="K1595" s="3" t="s">
        <v>49</v>
      </c>
      <c r="L1595" s="11" t="s">
        <v>50</v>
      </c>
      <c r="M1595" s="3">
        <v>36</v>
      </c>
      <c r="N1595" s="3"/>
      <c r="O1595" s="10">
        <v>906808</v>
      </c>
      <c r="P1595" s="8" t="s">
        <v>51</v>
      </c>
      <c r="Q1595" s="9" t="s">
        <v>51</v>
      </c>
    </row>
    <row r="1596" spans="1:17" ht="15" hidden="1" x14ac:dyDescent="0.25">
      <c r="A1596" s="3" t="s">
        <v>3311</v>
      </c>
      <c r="B1596" s="3" t="s">
        <v>3</v>
      </c>
      <c r="C1596" s="3" t="s">
        <v>124</v>
      </c>
      <c r="D1596" s="3" t="s">
        <v>196</v>
      </c>
      <c r="E1596" s="5" t="s">
        <v>197</v>
      </c>
      <c r="F1596" s="3" t="s">
        <v>198</v>
      </c>
      <c r="G1596" s="5" t="s">
        <v>199</v>
      </c>
      <c r="H1596" s="3"/>
      <c r="I1596" s="12" t="s">
        <v>57</v>
      </c>
      <c r="J1596" s="3"/>
      <c r="K1596" s="3" t="s">
        <v>58</v>
      </c>
      <c r="L1596" s="11">
        <v>42856</v>
      </c>
      <c r="M1596" s="3">
        <v>24</v>
      </c>
      <c r="N1596" s="3"/>
      <c r="O1596" s="10">
        <v>629778.62</v>
      </c>
      <c r="P1596" s="8" t="s">
        <v>51</v>
      </c>
      <c r="Q1596" s="9" t="s">
        <v>51</v>
      </c>
    </row>
    <row r="1597" spans="1:17" ht="15" hidden="1" x14ac:dyDescent="0.25">
      <c r="A1597" s="3" t="s">
        <v>3312</v>
      </c>
      <c r="B1597" s="3" t="s">
        <v>589</v>
      </c>
      <c r="C1597" s="3" t="s">
        <v>124</v>
      </c>
      <c r="D1597" s="3" t="s">
        <v>196</v>
      </c>
      <c r="E1597" s="5" t="s">
        <v>197</v>
      </c>
      <c r="F1597" s="3" t="s">
        <v>1353</v>
      </c>
      <c r="G1597" s="5" t="s">
        <v>1354</v>
      </c>
      <c r="H1597" s="3"/>
      <c r="I1597" s="12" t="s">
        <v>48</v>
      </c>
      <c r="J1597" s="3"/>
      <c r="K1597" s="3" t="s">
        <v>49</v>
      </c>
      <c r="L1597" s="11" t="s">
        <v>50</v>
      </c>
      <c r="M1597" s="3">
        <v>36</v>
      </c>
      <c r="N1597" s="3"/>
      <c r="O1597" s="10">
        <v>106000</v>
      </c>
      <c r="P1597" s="8" t="s">
        <v>51</v>
      </c>
      <c r="Q1597" s="9" t="s">
        <v>64</v>
      </c>
    </row>
    <row r="1598" spans="1:17" x14ac:dyDescent="0.3">
      <c r="A1598" s="3" t="s">
        <v>3313</v>
      </c>
      <c r="B1598" s="3" t="s">
        <v>589</v>
      </c>
      <c r="C1598" s="3" t="s">
        <v>124</v>
      </c>
      <c r="D1598" s="3" t="s">
        <v>196</v>
      </c>
      <c r="E1598" s="5" t="s">
        <v>197</v>
      </c>
      <c r="F1598" s="3" t="s">
        <v>1353</v>
      </c>
      <c r="G1598" s="5" t="s">
        <v>1354</v>
      </c>
      <c r="H1598" s="3"/>
      <c r="I1598" s="12" t="s">
        <v>48</v>
      </c>
      <c r="J1598" s="3"/>
      <c r="K1598" s="3" t="s">
        <v>49</v>
      </c>
      <c r="L1598" s="11" t="s">
        <v>50</v>
      </c>
      <c r="M1598" s="3">
        <v>36</v>
      </c>
      <c r="N1598" s="3"/>
      <c r="O1598" s="10">
        <v>125044</v>
      </c>
      <c r="P1598" s="8" t="s">
        <v>51</v>
      </c>
      <c r="Q1598" s="9" t="s">
        <v>59</v>
      </c>
    </row>
    <row r="1599" spans="1:17" ht="15" hidden="1" x14ac:dyDescent="0.25">
      <c r="A1599" s="3" t="s">
        <v>3314</v>
      </c>
      <c r="B1599" s="3" t="s">
        <v>589</v>
      </c>
      <c r="C1599" s="3" t="s">
        <v>124</v>
      </c>
      <c r="D1599" s="3" t="s">
        <v>196</v>
      </c>
      <c r="E1599" s="5" t="s">
        <v>197</v>
      </c>
      <c r="F1599" s="3" t="s">
        <v>1353</v>
      </c>
      <c r="G1599" s="5" t="s">
        <v>1354</v>
      </c>
      <c r="H1599" s="3"/>
      <c r="I1599" s="12" t="s">
        <v>48</v>
      </c>
      <c r="J1599" s="3"/>
      <c r="K1599" s="3" t="s">
        <v>49</v>
      </c>
      <c r="L1599" s="11" t="s">
        <v>50</v>
      </c>
      <c r="M1599" s="3">
        <v>36</v>
      </c>
      <c r="N1599" s="3"/>
      <c r="O1599" s="10">
        <v>100000</v>
      </c>
      <c r="P1599" s="8" t="s">
        <v>51</v>
      </c>
      <c r="Q1599" s="9" t="s">
        <v>103</v>
      </c>
    </row>
    <row r="1600" spans="1:17" ht="15" hidden="1" x14ac:dyDescent="0.25">
      <c r="A1600" s="3" t="s">
        <v>3315</v>
      </c>
      <c r="B1600" s="3" t="s">
        <v>7</v>
      </c>
      <c r="C1600" s="3" t="s">
        <v>52</v>
      </c>
      <c r="D1600" s="3" t="s">
        <v>255</v>
      </c>
      <c r="E1600" s="5" t="s">
        <v>256</v>
      </c>
      <c r="F1600" s="3" t="s">
        <v>257</v>
      </c>
      <c r="G1600" s="5" t="s">
        <v>258</v>
      </c>
      <c r="H1600" s="3"/>
      <c r="I1600" s="12" t="s">
        <v>48</v>
      </c>
      <c r="J1600" s="3"/>
      <c r="K1600" s="3" t="s">
        <v>49</v>
      </c>
      <c r="L1600" s="11" t="s">
        <v>50</v>
      </c>
      <c r="M1600" s="3">
        <v>36</v>
      </c>
      <c r="N1600" s="3"/>
      <c r="O1600" s="10">
        <v>7165</v>
      </c>
      <c r="P1600" s="8" t="s">
        <v>64</v>
      </c>
      <c r="Q1600" s="9" t="s">
        <v>64</v>
      </c>
    </row>
    <row r="1601" spans="1:17" ht="15" hidden="1" x14ac:dyDescent="0.25">
      <c r="A1601" s="3" t="s">
        <v>3316</v>
      </c>
      <c r="B1601" s="3" t="s">
        <v>7</v>
      </c>
      <c r="C1601" s="3" t="s">
        <v>52</v>
      </c>
      <c r="D1601" s="3" t="s">
        <v>255</v>
      </c>
      <c r="E1601" s="5" t="s">
        <v>256</v>
      </c>
      <c r="F1601" s="3" t="s">
        <v>257</v>
      </c>
      <c r="G1601" s="5" t="s">
        <v>258</v>
      </c>
      <c r="H1601" s="3"/>
      <c r="I1601" s="12" t="s">
        <v>48</v>
      </c>
      <c r="J1601" s="3"/>
      <c r="K1601" s="3" t="s">
        <v>49</v>
      </c>
      <c r="L1601" s="11" t="s">
        <v>50</v>
      </c>
      <c r="M1601" s="3">
        <v>36</v>
      </c>
      <c r="N1601" s="3"/>
      <c r="O1601" s="10">
        <v>46615</v>
      </c>
      <c r="P1601" s="8" t="s">
        <v>64</v>
      </c>
      <c r="Q1601" s="9" t="s">
        <v>64</v>
      </c>
    </row>
    <row r="1602" spans="1:17" hidden="1" x14ac:dyDescent="0.3">
      <c r="A1602" s="3" t="s">
        <v>3317</v>
      </c>
      <c r="B1602" s="3" t="s">
        <v>24</v>
      </c>
      <c r="C1602" s="3" t="s">
        <v>44</v>
      </c>
      <c r="D1602" s="3" t="s">
        <v>1355</v>
      </c>
      <c r="E1602" s="5" t="s">
        <v>1356</v>
      </c>
      <c r="F1602" s="3"/>
      <c r="G1602" s="5" t="s">
        <v>47</v>
      </c>
      <c r="H1602" s="3"/>
      <c r="I1602" s="12" t="s">
        <v>48</v>
      </c>
      <c r="J1602" s="3"/>
      <c r="K1602" s="3" t="s">
        <v>49</v>
      </c>
      <c r="L1602" s="11">
        <v>42826</v>
      </c>
      <c r="M1602" s="3">
        <v>60</v>
      </c>
      <c r="N1602" s="3"/>
      <c r="O1602" s="10">
        <v>502000</v>
      </c>
      <c r="P1602" s="8" t="s">
        <v>103</v>
      </c>
      <c r="Q1602" s="7" t="s">
        <v>59</v>
      </c>
    </row>
    <row r="1603" spans="1:17" ht="15" hidden="1" x14ac:dyDescent="0.25">
      <c r="A1603" s="3" t="s">
        <v>3318</v>
      </c>
      <c r="B1603" s="3" t="s">
        <v>24</v>
      </c>
      <c r="C1603" s="3" t="s">
        <v>44</v>
      </c>
      <c r="D1603" s="3" t="s">
        <v>1355</v>
      </c>
      <c r="E1603" s="5" t="s">
        <v>1356</v>
      </c>
      <c r="F1603" s="3"/>
      <c r="G1603" s="5" t="s">
        <v>47</v>
      </c>
      <c r="H1603" s="3"/>
      <c r="I1603" s="12" t="s">
        <v>48</v>
      </c>
      <c r="J1603" s="3"/>
      <c r="K1603" s="3" t="s">
        <v>49</v>
      </c>
      <c r="L1603" s="11">
        <v>42826</v>
      </c>
      <c r="M1603" s="3">
        <v>60</v>
      </c>
      <c r="N1603" s="3"/>
      <c r="O1603" s="10">
        <v>228000</v>
      </c>
      <c r="P1603" s="8" t="s">
        <v>103</v>
      </c>
      <c r="Q1603" s="9" t="s">
        <v>103</v>
      </c>
    </row>
    <row r="1604" spans="1:17" ht="15" hidden="1" x14ac:dyDescent="0.25">
      <c r="A1604" s="3" t="s">
        <v>3319</v>
      </c>
      <c r="B1604" s="3" t="s">
        <v>24</v>
      </c>
      <c r="C1604" s="3" t="s">
        <v>44</v>
      </c>
      <c r="D1604" s="3" t="s">
        <v>1355</v>
      </c>
      <c r="E1604" s="5" t="s">
        <v>1356</v>
      </c>
      <c r="F1604" s="3"/>
      <c r="G1604" s="5" t="s">
        <v>47</v>
      </c>
      <c r="H1604" s="3"/>
      <c r="I1604" s="12" t="s">
        <v>48</v>
      </c>
      <c r="J1604" s="3"/>
      <c r="K1604" s="3" t="s">
        <v>49</v>
      </c>
      <c r="L1604" s="11">
        <v>42826</v>
      </c>
      <c r="M1604" s="3">
        <v>60</v>
      </c>
      <c r="N1604" s="3"/>
      <c r="O1604" s="10">
        <v>74000</v>
      </c>
      <c r="P1604" s="8" t="s">
        <v>103</v>
      </c>
      <c r="Q1604" s="9" t="s">
        <v>113</v>
      </c>
    </row>
    <row r="1605" spans="1:17" ht="15" hidden="1" x14ac:dyDescent="0.25">
      <c r="A1605" s="3" t="s">
        <v>3320</v>
      </c>
      <c r="B1605" s="3" t="s">
        <v>6</v>
      </c>
      <c r="C1605" s="3" t="s">
        <v>52</v>
      </c>
      <c r="D1605" s="3" t="s">
        <v>564</v>
      </c>
      <c r="E1605" s="5" t="s">
        <v>565</v>
      </c>
      <c r="F1605" s="3" t="s">
        <v>688</v>
      </c>
      <c r="G1605" s="5" t="s">
        <v>689</v>
      </c>
      <c r="H1605" s="3"/>
      <c r="I1605" s="12" t="s">
        <v>57</v>
      </c>
      <c r="J1605" s="3"/>
      <c r="K1605" s="3" t="s">
        <v>58</v>
      </c>
      <c r="L1605" s="11" t="s">
        <v>50</v>
      </c>
      <c r="M1605" s="3">
        <v>24</v>
      </c>
      <c r="N1605" s="3"/>
      <c r="O1605" s="10">
        <v>20000</v>
      </c>
      <c r="P1605" s="8" t="s">
        <v>113</v>
      </c>
      <c r="Q1605" s="9" t="s">
        <v>113</v>
      </c>
    </row>
    <row r="1606" spans="1:17" ht="15" hidden="1" x14ac:dyDescent="0.25">
      <c r="A1606" s="3" t="s">
        <v>3321</v>
      </c>
      <c r="B1606" s="3" t="s">
        <v>2</v>
      </c>
      <c r="C1606" s="3" t="s">
        <v>52</v>
      </c>
      <c r="D1606" s="3" t="s">
        <v>53</v>
      </c>
      <c r="E1606" s="5" t="s">
        <v>54</v>
      </c>
      <c r="F1606" s="3" t="s">
        <v>926</v>
      </c>
      <c r="G1606" s="5" t="s">
        <v>927</v>
      </c>
      <c r="H1606" s="3"/>
      <c r="I1606" s="12" t="s">
        <v>57</v>
      </c>
      <c r="J1606" s="3"/>
      <c r="K1606" s="3" t="s">
        <v>58</v>
      </c>
      <c r="L1606" s="11">
        <v>42705</v>
      </c>
      <c r="M1606" s="3">
        <v>12</v>
      </c>
      <c r="N1606" s="3"/>
      <c r="O1606" s="10">
        <v>173416</v>
      </c>
      <c r="P1606" s="8" t="s">
        <v>51</v>
      </c>
      <c r="Q1606" s="9" t="s">
        <v>51</v>
      </c>
    </row>
    <row r="1607" spans="1:17" ht="15" hidden="1" x14ac:dyDescent="0.25">
      <c r="A1607" s="3" t="s">
        <v>3322</v>
      </c>
      <c r="B1607" s="3" t="s">
        <v>6</v>
      </c>
      <c r="C1607" s="3" t="s">
        <v>52</v>
      </c>
      <c r="D1607" s="3" t="s">
        <v>53</v>
      </c>
      <c r="E1607" s="5" t="s">
        <v>54</v>
      </c>
      <c r="F1607" s="3" t="s">
        <v>1357</v>
      </c>
      <c r="G1607" s="5" t="s">
        <v>1358</v>
      </c>
      <c r="H1607" s="3"/>
      <c r="I1607" s="12" t="s">
        <v>57</v>
      </c>
      <c r="J1607" s="3"/>
      <c r="K1607" s="3" t="s">
        <v>58</v>
      </c>
      <c r="L1607" s="11" t="s">
        <v>50</v>
      </c>
      <c r="M1607" s="3">
        <v>36</v>
      </c>
      <c r="N1607" s="3"/>
      <c r="O1607" s="10">
        <v>120000</v>
      </c>
      <c r="P1607" s="8" t="s">
        <v>51</v>
      </c>
      <c r="Q1607" s="9" t="s">
        <v>51</v>
      </c>
    </row>
    <row r="1608" spans="1:17" ht="15" hidden="1" x14ac:dyDescent="0.25">
      <c r="A1608" s="3" t="s">
        <v>2093</v>
      </c>
      <c r="B1608" s="3" t="s">
        <v>2</v>
      </c>
      <c r="C1608" s="3" t="s">
        <v>78</v>
      </c>
      <c r="D1608" s="3" t="s">
        <v>1359</v>
      </c>
      <c r="E1608" s="5" t="s">
        <v>1360</v>
      </c>
      <c r="F1608" s="3"/>
      <c r="G1608" s="5" t="s">
        <v>47</v>
      </c>
      <c r="H1608" s="3"/>
      <c r="I1608" s="12" t="s">
        <v>48</v>
      </c>
      <c r="J1608" s="3"/>
      <c r="K1608" s="3" t="s">
        <v>49</v>
      </c>
      <c r="L1608" s="11" t="s">
        <v>50</v>
      </c>
      <c r="M1608" s="3">
        <v>36</v>
      </c>
      <c r="N1608" s="3"/>
      <c r="O1608" s="10">
        <v>25000</v>
      </c>
      <c r="P1608" s="8" t="s">
        <v>84</v>
      </c>
      <c r="Q1608" s="9" t="s">
        <v>84</v>
      </c>
    </row>
    <row r="1609" spans="1:17" ht="15" hidden="1" x14ac:dyDescent="0.25">
      <c r="A1609" s="3" t="s">
        <v>2094</v>
      </c>
      <c r="B1609" s="3" t="s">
        <v>9</v>
      </c>
      <c r="C1609" s="3" t="s">
        <v>78</v>
      </c>
      <c r="D1609" s="3" t="s">
        <v>1361</v>
      </c>
      <c r="E1609" s="5" t="s">
        <v>1362</v>
      </c>
      <c r="F1609" s="3"/>
      <c r="G1609" s="5" t="s">
        <v>47</v>
      </c>
      <c r="H1609" s="3"/>
      <c r="I1609" s="12" t="s">
        <v>48</v>
      </c>
      <c r="J1609" s="3"/>
      <c r="K1609" s="3" t="s">
        <v>49</v>
      </c>
      <c r="L1609" s="11" t="s">
        <v>50</v>
      </c>
      <c r="M1609" s="3">
        <v>12</v>
      </c>
      <c r="N1609" s="3"/>
      <c r="O1609" s="10">
        <v>25000</v>
      </c>
      <c r="P1609" s="8" t="s">
        <v>92</v>
      </c>
      <c r="Q1609" s="9" t="s">
        <v>92</v>
      </c>
    </row>
    <row r="1610" spans="1:17" ht="15" hidden="1" x14ac:dyDescent="0.25">
      <c r="A1610" s="3" t="s">
        <v>2095</v>
      </c>
      <c r="B1610" s="3" t="s">
        <v>7</v>
      </c>
      <c r="C1610" s="3" t="s">
        <v>78</v>
      </c>
      <c r="D1610" s="3" t="s">
        <v>1363</v>
      </c>
      <c r="E1610" s="5" t="s">
        <v>1364</v>
      </c>
      <c r="F1610" s="3"/>
      <c r="G1610" s="5" t="s">
        <v>47</v>
      </c>
      <c r="H1610" s="3"/>
      <c r="I1610" s="12" t="s">
        <v>48</v>
      </c>
      <c r="J1610" s="3"/>
      <c r="K1610" s="3" t="s">
        <v>49</v>
      </c>
      <c r="L1610" s="11" t="s">
        <v>50</v>
      </c>
      <c r="M1610" s="3">
        <v>12</v>
      </c>
      <c r="N1610" s="3"/>
      <c r="O1610" s="10">
        <v>200000</v>
      </c>
      <c r="P1610" s="8" t="s">
        <v>75</v>
      </c>
      <c r="Q1610" s="9" t="s">
        <v>75</v>
      </c>
    </row>
    <row r="1611" spans="1:17" ht="15" hidden="1" x14ac:dyDescent="0.25">
      <c r="A1611" s="3" t="s">
        <v>2096</v>
      </c>
      <c r="B1611" s="3" t="s">
        <v>2</v>
      </c>
      <c r="C1611" s="3" t="s">
        <v>78</v>
      </c>
      <c r="D1611" s="3" t="s">
        <v>133</v>
      </c>
      <c r="E1611" s="5" t="s">
        <v>134</v>
      </c>
      <c r="F1611" s="3"/>
      <c r="G1611" s="5" t="s">
        <v>47</v>
      </c>
      <c r="H1611" s="3"/>
      <c r="I1611" s="12" t="s">
        <v>48</v>
      </c>
      <c r="J1611" s="3"/>
      <c r="K1611" s="3" t="s">
        <v>49</v>
      </c>
      <c r="L1611" s="11" t="s">
        <v>50</v>
      </c>
      <c r="M1611" s="3">
        <v>12</v>
      </c>
      <c r="N1611" s="3"/>
      <c r="O1611" s="10">
        <v>7300</v>
      </c>
      <c r="P1611" s="8" t="s">
        <v>84</v>
      </c>
      <c r="Q1611" s="9" t="s">
        <v>84</v>
      </c>
    </row>
    <row r="1612" spans="1:17" ht="15" hidden="1" x14ac:dyDescent="0.25">
      <c r="A1612" s="3" t="s">
        <v>3323</v>
      </c>
      <c r="B1612" s="3" t="s">
        <v>7</v>
      </c>
      <c r="C1612" s="3" t="s">
        <v>44</v>
      </c>
      <c r="D1612" s="3" t="s">
        <v>45</v>
      </c>
      <c r="E1612" s="5" t="s">
        <v>46</v>
      </c>
      <c r="F1612" s="3"/>
      <c r="G1612" s="5" t="s">
        <v>47</v>
      </c>
      <c r="H1612" s="3"/>
      <c r="I1612" s="12" t="s">
        <v>48</v>
      </c>
      <c r="J1612" s="3"/>
      <c r="K1612" s="3" t="s">
        <v>49</v>
      </c>
      <c r="L1612" s="11" t="s">
        <v>50</v>
      </c>
      <c r="M1612" s="3">
        <v>12</v>
      </c>
      <c r="N1612" s="3"/>
      <c r="O1612" s="10">
        <v>1220000</v>
      </c>
      <c r="P1612" s="8" t="s">
        <v>51</v>
      </c>
      <c r="Q1612" s="9" t="s">
        <v>51</v>
      </c>
    </row>
    <row r="1613" spans="1:17" ht="15" hidden="1" x14ac:dyDescent="0.25">
      <c r="A1613" s="3" t="s">
        <v>3324</v>
      </c>
      <c r="B1613" s="3" t="s">
        <v>3</v>
      </c>
      <c r="C1613" s="3" t="s">
        <v>78</v>
      </c>
      <c r="D1613" s="3" t="s">
        <v>1365</v>
      </c>
      <c r="E1613" s="5" t="s">
        <v>1366</v>
      </c>
      <c r="F1613" s="3"/>
      <c r="G1613" s="5" t="s">
        <v>47</v>
      </c>
      <c r="H1613" s="3"/>
      <c r="I1613" s="12" t="s">
        <v>57</v>
      </c>
      <c r="J1613" s="3"/>
      <c r="K1613" s="3" t="s">
        <v>58</v>
      </c>
      <c r="L1613" s="11">
        <v>43252</v>
      </c>
      <c r="M1613" s="3">
        <v>60</v>
      </c>
      <c r="N1613" s="3"/>
      <c r="O1613" s="10">
        <v>400000</v>
      </c>
      <c r="P1613" s="8" t="s">
        <v>113</v>
      </c>
      <c r="Q1613" s="9" t="s">
        <v>113</v>
      </c>
    </row>
    <row r="1614" spans="1:17" ht="15" hidden="1" x14ac:dyDescent="0.25">
      <c r="A1614" s="3" t="s">
        <v>2097</v>
      </c>
      <c r="B1614" s="3" t="s">
        <v>2</v>
      </c>
      <c r="C1614" s="3" t="s">
        <v>124</v>
      </c>
      <c r="D1614" s="3" t="s">
        <v>196</v>
      </c>
      <c r="E1614" s="5" t="s">
        <v>197</v>
      </c>
      <c r="F1614" s="3" t="s">
        <v>1367</v>
      </c>
      <c r="G1614" s="5" t="s">
        <v>1368</v>
      </c>
      <c r="H1614" s="3"/>
      <c r="I1614" s="12" t="s">
        <v>48</v>
      </c>
      <c r="J1614" s="3"/>
      <c r="K1614" s="3" t="s">
        <v>49</v>
      </c>
      <c r="L1614" s="11">
        <v>42705</v>
      </c>
      <c r="M1614" s="3">
        <v>72</v>
      </c>
      <c r="N1614" s="3"/>
      <c r="O1614" s="10">
        <v>21000000</v>
      </c>
      <c r="P1614" s="8" t="s">
        <v>92</v>
      </c>
      <c r="Q1614" s="9" t="s">
        <v>92</v>
      </c>
    </row>
    <row r="1615" spans="1:17" ht="15" hidden="1" x14ac:dyDescent="0.25">
      <c r="A1615" s="3" t="s">
        <v>3325</v>
      </c>
      <c r="B1615" s="3" t="s">
        <v>18</v>
      </c>
      <c r="C1615" s="3" t="s">
        <v>78</v>
      </c>
      <c r="D1615" s="3" t="s">
        <v>1365</v>
      </c>
      <c r="E1615" s="5" t="s">
        <v>1366</v>
      </c>
      <c r="F1615" s="3"/>
      <c r="G1615" s="5" t="s">
        <v>47</v>
      </c>
      <c r="H1615" s="3"/>
      <c r="I1615" s="12" t="s">
        <v>57</v>
      </c>
      <c r="J1615" s="3"/>
      <c r="K1615" s="3" t="s">
        <v>58</v>
      </c>
      <c r="L1615" s="11">
        <v>43405</v>
      </c>
      <c r="M1615" s="3">
        <v>60</v>
      </c>
      <c r="N1615" s="3"/>
      <c r="O1615" s="10">
        <v>821150</v>
      </c>
      <c r="P1615" s="8" t="s">
        <v>81</v>
      </c>
      <c r="Q1615" s="9" t="s">
        <v>81</v>
      </c>
    </row>
    <row r="1616" spans="1:17" ht="15" hidden="1" x14ac:dyDescent="0.25">
      <c r="A1616" s="3" t="s">
        <v>3326</v>
      </c>
      <c r="B1616" s="3" t="s">
        <v>6</v>
      </c>
      <c r="C1616" s="3" t="s">
        <v>52</v>
      </c>
      <c r="D1616" s="3" t="s">
        <v>247</v>
      </c>
      <c r="E1616" s="5" t="s">
        <v>248</v>
      </c>
      <c r="F1616" s="3" t="s">
        <v>1369</v>
      </c>
      <c r="G1616" s="5" t="s">
        <v>1370</v>
      </c>
      <c r="H1616" s="3"/>
      <c r="I1616" s="12" t="s">
        <v>57</v>
      </c>
      <c r="J1616" s="3"/>
      <c r="K1616" s="3" t="s">
        <v>58</v>
      </c>
      <c r="L1616" s="11" t="s">
        <v>50</v>
      </c>
      <c r="M1616" s="3">
        <v>24</v>
      </c>
      <c r="N1616" s="3"/>
      <c r="O1616" s="10">
        <v>40000</v>
      </c>
      <c r="P1616" s="8" t="s">
        <v>113</v>
      </c>
      <c r="Q1616" s="9" t="s">
        <v>113</v>
      </c>
    </row>
    <row r="1617" spans="1:17" ht="15" hidden="1" x14ac:dyDescent="0.25">
      <c r="A1617" s="3" t="s">
        <v>3327</v>
      </c>
      <c r="B1617" s="3" t="s">
        <v>7</v>
      </c>
      <c r="C1617" s="3" t="s">
        <v>124</v>
      </c>
      <c r="D1617" s="3" t="s">
        <v>247</v>
      </c>
      <c r="E1617" s="5" t="s">
        <v>248</v>
      </c>
      <c r="F1617" s="3" t="s">
        <v>1371</v>
      </c>
      <c r="G1617" s="5" t="s">
        <v>199</v>
      </c>
      <c r="H1617" s="3"/>
      <c r="I1617" s="12" t="s">
        <v>57</v>
      </c>
      <c r="J1617" s="3"/>
      <c r="K1617" s="3" t="s">
        <v>58</v>
      </c>
      <c r="L1617" s="11">
        <v>42795</v>
      </c>
      <c r="M1617" s="3">
        <v>48</v>
      </c>
      <c r="N1617" s="3"/>
      <c r="O1617" s="10">
        <v>133759.98000000001</v>
      </c>
      <c r="P1617" s="8" t="s">
        <v>51</v>
      </c>
      <c r="Q1617" s="9" t="s">
        <v>51</v>
      </c>
    </row>
    <row r="1618" spans="1:17" ht="15" hidden="1" x14ac:dyDescent="0.25">
      <c r="A1618" s="3" t="s">
        <v>3328</v>
      </c>
      <c r="B1618" s="3" t="s">
        <v>17</v>
      </c>
      <c r="C1618" s="3" t="s">
        <v>52</v>
      </c>
      <c r="D1618" s="3" t="s">
        <v>247</v>
      </c>
      <c r="E1618" s="5" t="s">
        <v>248</v>
      </c>
      <c r="F1618" s="3" t="s">
        <v>249</v>
      </c>
      <c r="G1618" s="5" t="s">
        <v>250</v>
      </c>
      <c r="H1618" s="3"/>
      <c r="I1618" s="12" t="s">
        <v>57</v>
      </c>
      <c r="J1618" s="3"/>
      <c r="K1618" s="3" t="s">
        <v>58</v>
      </c>
      <c r="L1618" s="11">
        <v>43252</v>
      </c>
      <c r="M1618" s="3">
        <v>36</v>
      </c>
      <c r="N1618" s="3"/>
      <c r="O1618" s="10">
        <v>224040</v>
      </c>
      <c r="P1618" s="8" t="s">
        <v>81</v>
      </c>
      <c r="Q1618" s="9" t="s">
        <v>81</v>
      </c>
    </row>
    <row r="1619" spans="1:17" ht="15" hidden="1" x14ac:dyDescent="0.25">
      <c r="A1619" s="3" t="s">
        <v>3329</v>
      </c>
      <c r="B1619" s="3" t="s">
        <v>19</v>
      </c>
      <c r="C1619" s="3" t="s">
        <v>78</v>
      </c>
      <c r="D1619" s="3" t="s">
        <v>441</v>
      </c>
      <c r="E1619" s="5" t="s">
        <v>442</v>
      </c>
      <c r="F1619" s="3"/>
      <c r="G1619" s="5" t="s">
        <v>47</v>
      </c>
      <c r="H1619" s="3"/>
      <c r="I1619" s="12" t="s">
        <v>48</v>
      </c>
      <c r="J1619" s="3"/>
      <c r="K1619" s="3" t="s">
        <v>49</v>
      </c>
      <c r="L1619" s="11" t="s">
        <v>50</v>
      </c>
      <c r="M1619" s="3">
        <v>36</v>
      </c>
      <c r="N1619" s="3"/>
      <c r="O1619" s="10">
        <v>10000</v>
      </c>
      <c r="P1619" s="8" t="s">
        <v>103</v>
      </c>
      <c r="Q1619" s="9" t="s">
        <v>64</v>
      </c>
    </row>
    <row r="1620" spans="1:17" ht="15" hidden="1" x14ac:dyDescent="0.25">
      <c r="A1620" s="3" t="s">
        <v>3330</v>
      </c>
      <c r="B1620" s="3" t="s">
        <v>19</v>
      </c>
      <c r="C1620" s="3" t="s">
        <v>78</v>
      </c>
      <c r="D1620" s="3" t="s">
        <v>441</v>
      </c>
      <c r="E1620" s="5" t="s">
        <v>442</v>
      </c>
      <c r="F1620" s="3"/>
      <c r="G1620" s="5" t="s">
        <v>47</v>
      </c>
      <c r="H1620" s="3"/>
      <c r="I1620" s="12" t="s">
        <v>48</v>
      </c>
      <c r="J1620" s="3"/>
      <c r="K1620" s="3" t="s">
        <v>49</v>
      </c>
      <c r="L1620" s="11" t="s">
        <v>50</v>
      </c>
      <c r="M1620" s="3">
        <v>36</v>
      </c>
      <c r="N1620" s="3"/>
      <c r="O1620" s="10">
        <v>30000</v>
      </c>
      <c r="P1620" s="8" t="s">
        <v>103</v>
      </c>
      <c r="Q1620" s="9" t="s">
        <v>246</v>
      </c>
    </row>
    <row r="1621" spans="1:17" hidden="1" x14ac:dyDescent="0.3">
      <c r="A1621" s="3" t="s">
        <v>3331</v>
      </c>
      <c r="B1621" s="3" t="s">
        <v>19</v>
      </c>
      <c r="C1621" s="3" t="s">
        <v>78</v>
      </c>
      <c r="D1621" s="3" t="s">
        <v>441</v>
      </c>
      <c r="E1621" s="5" t="s">
        <v>442</v>
      </c>
      <c r="F1621" s="3"/>
      <c r="G1621" s="5" t="s">
        <v>47</v>
      </c>
      <c r="H1621" s="3"/>
      <c r="I1621" s="12" t="s">
        <v>48</v>
      </c>
      <c r="J1621" s="3"/>
      <c r="K1621" s="3" t="s">
        <v>49</v>
      </c>
      <c r="L1621" s="11" t="s">
        <v>50</v>
      </c>
      <c r="M1621" s="3">
        <v>36</v>
      </c>
      <c r="N1621" s="3"/>
      <c r="O1621" s="10">
        <v>20000</v>
      </c>
      <c r="P1621" s="8" t="s">
        <v>103</v>
      </c>
      <c r="Q1621" s="9" t="s">
        <v>59</v>
      </c>
    </row>
    <row r="1622" spans="1:17" ht="15" hidden="1" x14ac:dyDescent="0.25">
      <c r="A1622" s="3" t="s">
        <v>3332</v>
      </c>
      <c r="B1622" s="3" t="s">
        <v>19</v>
      </c>
      <c r="C1622" s="3" t="s">
        <v>78</v>
      </c>
      <c r="D1622" s="3" t="s">
        <v>441</v>
      </c>
      <c r="E1622" s="5" t="s">
        <v>442</v>
      </c>
      <c r="F1622" s="3"/>
      <c r="G1622" s="5" t="s">
        <v>47</v>
      </c>
      <c r="H1622" s="3"/>
      <c r="I1622" s="12" t="s">
        <v>48</v>
      </c>
      <c r="J1622" s="3"/>
      <c r="K1622" s="3" t="s">
        <v>49</v>
      </c>
      <c r="L1622" s="11" t="s">
        <v>50</v>
      </c>
      <c r="M1622" s="3">
        <v>36</v>
      </c>
      <c r="N1622" s="3"/>
      <c r="O1622" s="10">
        <v>30000</v>
      </c>
      <c r="P1622" s="8" t="s">
        <v>103</v>
      </c>
      <c r="Q1622" s="9" t="s">
        <v>103</v>
      </c>
    </row>
    <row r="1623" spans="1:17" ht="15" hidden="1" x14ac:dyDescent="0.25">
      <c r="A1623" s="3" t="s">
        <v>2098</v>
      </c>
      <c r="B1623" s="3" t="s">
        <v>19</v>
      </c>
      <c r="C1623" s="3" t="s">
        <v>78</v>
      </c>
      <c r="D1623" s="3" t="s">
        <v>441</v>
      </c>
      <c r="E1623" s="5" t="s">
        <v>442</v>
      </c>
      <c r="F1623" s="3"/>
      <c r="G1623" s="5" t="s">
        <v>47</v>
      </c>
      <c r="H1623" s="3"/>
      <c r="I1623" s="12" t="s">
        <v>48</v>
      </c>
      <c r="J1623" s="3"/>
      <c r="K1623" s="3" t="s">
        <v>49</v>
      </c>
      <c r="L1623" s="11" t="s">
        <v>50</v>
      </c>
      <c r="M1623" s="3">
        <v>36</v>
      </c>
      <c r="N1623" s="3"/>
      <c r="O1623" s="10">
        <v>12000</v>
      </c>
      <c r="P1623" s="8" t="s">
        <v>103</v>
      </c>
      <c r="Q1623" s="9" t="s">
        <v>84</v>
      </c>
    </row>
    <row r="1624" spans="1:17" ht="15" hidden="1" x14ac:dyDescent="0.25">
      <c r="A1624" s="3" t="s">
        <v>3333</v>
      </c>
      <c r="B1624" s="3" t="s">
        <v>1372</v>
      </c>
      <c r="C1624" s="3" t="s">
        <v>52</v>
      </c>
      <c r="D1624" s="3" t="s">
        <v>53</v>
      </c>
      <c r="E1624" s="5" t="s">
        <v>54</v>
      </c>
      <c r="F1624" s="3" t="s">
        <v>476</v>
      </c>
      <c r="G1624" s="5" t="s">
        <v>477</v>
      </c>
      <c r="H1624" s="3"/>
      <c r="I1624" s="12" t="s">
        <v>48</v>
      </c>
      <c r="J1624" s="3"/>
      <c r="K1624" s="3" t="s">
        <v>49</v>
      </c>
      <c r="L1624" s="11" t="s">
        <v>50</v>
      </c>
      <c r="M1624" s="3">
        <v>48</v>
      </c>
      <c r="N1624" s="3"/>
      <c r="O1624" s="10">
        <v>250000</v>
      </c>
      <c r="P1624" s="8" t="s">
        <v>51</v>
      </c>
      <c r="Q1624" s="9" t="s">
        <v>51</v>
      </c>
    </row>
    <row r="1625" spans="1:17" ht="15" hidden="1" x14ac:dyDescent="0.25">
      <c r="A1625" s="3" t="s">
        <v>3334</v>
      </c>
      <c r="B1625" s="3" t="s">
        <v>1372</v>
      </c>
      <c r="C1625" s="3" t="s">
        <v>52</v>
      </c>
      <c r="D1625" s="3" t="s">
        <v>53</v>
      </c>
      <c r="E1625" s="5" t="s">
        <v>54</v>
      </c>
      <c r="F1625" s="3" t="s">
        <v>476</v>
      </c>
      <c r="G1625" s="5" t="s">
        <v>477</v>
      </c>
      <c r="H1625" s="3"/>
      <c r="I1625" s="12" t="s">
        <v>48</v>
      </c>
      <c r="J1625" s="3"/>
      <c r="K1625" s="3" t="s">
        <v>49</v>
      </c>
      <c r="L1625" s="11" t="s">
        <v>50</v>
      </c>
      <c r="M1625" s="3">
        <v>48</v>
      </c>
      <c r="N1625" s="3"/>
      <c r="O1625" s="10">
        <v>10000</v>
      </c>
      <c r="P1625" s="8" t="s">
        <v>51</v>
      </c>
      <c r="Q1625" s="9" t="s">
        <v>246</v>
      </c>
    </row>
    <row r="1626" spans="1:17" ht="15" hidden="1" x14ac:dyDescent="0.25">
      <c r="A1626" s="3" t="s">
        <v>3335</v>
      </c>
      <c r="B1626" s="3" t="s">
        <v>1372</v>
      </c>
      <c r="C1626" s="3" t="s">
        <v>52</v>
      </c>
      <c r="D1626" s="3" t="s">
        <v>53</v>
      </c>
      <c r="E1626" s="5" t="s">
        <v>54</v>
      </c>
      <c r="F1626" s="3" t="s">
        <v>476</v>
      </c>
      <c r="G1626" s="5" t="s">
        <v>477</v>
      </c>
      <c r="H1626" s="3"/>
      <c r="I1626" s="12" t="s">
        <v>48</v>
      </c>
      <c r="J1626" s="3"/>
      <c r="K1626" s="3" t="s">
        <v>49</v>
      </c>
      <c r="L1626" s="11" t="s">
        <v>50</v>
      </c>
      <c r="M1626" s="3">
        <v>48</v>
      </c>
      <c r="N1626" s="3"/>
      <c r="O1626" s="10">
        <v>10000</v>
      </c>
      <c r="P1626" s="8" t="s">
        <v>51</v>
      </c>
      <c r="Q1626" s="9" t="s">
        <v>103</v>
      </c>
    </row>
    <row r="1627" spans="1:17" ht="15" hidden="1" x14ac:dyDescent="0.25">
      <c r="A1627" s="3" t="s">
        <v>3336</v>
      </c>
      <c r="B1627" s="3" t="s">
        <v>1372</v>
      </c>
      <c r="C1627" s="3" t="s">
        <v>52</v>
      </c>
      <c r="D1627" s="3" t="s">
        <v>53</v>
      </c>
      <c r="E1627" s="5" t="s">
        <v>54</v>
      </c>
      <c r="F1627" s="3" t="s">
        <v>476</v>
      </c>
      <c r="G1627" s="5" t="s">
        <v>477</v>
      </c>
      <c r="H1627" s="3"/>
      <c r="I1627" s="12" t="s">
        <v>48</v>
      </c>
      <c r="J1627" s="3"/>
      <c r="K1627" s="3" t="s">
        <v>49</v>
      </c>
      <c r="L1627" s="11" t="s">
        <v>50</v>
      </c>
      <c r="M1627" s="3">
        <v>48</v>
      </c>
      <c r="N1627" s="3"/>
      <c r="O1627" s="10">
        <v>100000</v>
      </c>
      <c r="P1627" s="8" t="s">
        <v>51</v>
      </c>
      <c r="Q1627" s="7" t="s">
        <v>113</v>
      </c>
    </row>
    <row r="1628" spans="1:17" ht="15" hidden="1" x14ac:dyDescent="0.25">
      <c r="A1628" s="3" t="s">
        <v>2099</v>
      </c>
      <c r="B1628" s="3" t="s">
        <v>1372</v>
      </c>
      <c r="C1628" s="3" t="s">
        <v>52</v>
      </c>
      <c r="D1628" s="3" t="s">
        <v>53</v>
      </c>
      <c r="E1628" s="5" t="s">
        <v>54</v>
      </c>
      <c r="F1628" s="3" t="s">
        <v>476</v>
      </c>
      <c r="G1628" s="5" t="s">
        <v>477</v>
      </c>
      <c r="H1628" s="3"/>
      <c r="I1628" s="12" t="s">
        <v>48</v>
      </c>
      <c r="J1628" s="3"/>
      <c r="K1628" s="3" t="s">
        <v>49</v>
      </c>
      <c r="L1628" s="11" t="s">
        <v>50</v>
      </c>
      <c r="M1628" s="3">
        <v>48</v>
      </c>
      <c r="N1628" s="3"/>
      <c r="O1628" s="10">
        <v>10000</v>
      </c>
      <c r="P1628" s="8" t="s">
        <v>51</v>
      </c>
      <c r="Q1628" s="9" t="s">
        <v>75</v>
      </c>
    </row>
    <row r="1629" spans="1:17" ht="15" hidden="1" x14ac:dyDescent="0.25">
      <c r="A1629" s="3" t="s">
        <v>2100</v>
      </c>
      <c r="B1629" s="3" t="s">
        <v>1372</v>
      </c>
      <c r="C1629" s="3" t="s">
        <v>52</v>
      </c>
      <c r="D1629" s="3" t="s">
        <v>53</v>
      </c>
      <c r="E1629" s="5" t="s">
        <v>54</v>
      </c>
      <c r="F1629" s="3" t="s">
        <v>476</v>
      </c>
      <c r="G1629" s="5" t="s">
        <v>477</v>
      </c>
      <c r="H1629" s="3"/>
      <c r="I1629" s="12" t="s">
        <v>48</v>
      </c>
      <c r="J1629" s="3"/>
      <c r="K1629" s="3" t="s">
        <v>49</v>
      </c>
      <c r="L1629" s="11" t="s">
        <v>50</v>
      </c>
      <c r="M1629" s="3">
        <v>48</v>
      </c>
      <c r="N1629" s="3"/>
      <c r="O1629" s="10">
        <v>10000</v>
      </c>
      <c r="P1629" s="8" t="s">
        <v>51</v>
      </c>
      <c r="Q1629" s="9" t="s">
        <v>187</v>
      </c>
    </row>
    <row r="1630" spans="1:17" ht="15" hidden="1" x14ac:dyDescent="0.25">
      <c r="A1630" s="3" t="s">
        <v>2101</v>
      </c>
      <c r="B1630" s="3" t="s">
        <v>1372</v>
      </c>
      <c r="C1630" s="3" t="s">
        <v>52</v>
      </c>
      <c r="D1630" s="3" t="s">
        <v>53</v>
      </c>
      <c r="E1630" s="5" t="s">
        <v>54</v>
      </c>
      <c r="F1630" s="3" t="s">
        <v>476</v>
      </c>
      <c r="G1630" s="5" t="s">
        <v>477</v>
      </c>
      <c r="H1630" s="3"/>
      <c r="I1630" s="12" t="s">
        <v>48</v>
      </c>
      <c r="J1630" s="3"/>
      <c r="K1630" s="3" t="s">
        <v>49</v>
      </c>
      <c r="L1630" s="11" t="s">
        <v>50</v>
      </c>
      <c r="M1630" s="3">
        <v>48</v>
      </c>
      <c r="N1630" s="3"/>
      <c r="O1630" s="10">
        <v>10000</v>
      </c>
      <c r="P1630" s="8" t="s">
        <v>51</v>
      </c>
      <c r="Q1630" s="9" t="s">
        <v>84</v>
      </c>
    </row>
    <row r="1631" spans="1:17" ht="15" hidden="1" x14ac:dyDescent="0.25">
      <c r="A1631" s="3" t="s">
        <v>3337</v>
      </c>
      <c r="B1631" s="3" t="s">
        <v>2</v>
      </c>
      <c r="C1631" s="3" t="s">
        <v>52</v>
      </c>
      <c r="D1631" s="3" t="s">
        <v>53</v>
      </c>
      <c r="E1631" s="5" t="s">
        <v>54</v>
      </c>
      <c r="F1631" s="3" t="s">
        <v>1373</v>
      </c>
      <c r="G1631" s="5" t="s">
        <v>1374</v>
      </c>
      <c r="H1631" s="3"/>
      <c r="I1631" s="12" t="s">
        <v>48</v>
      </c>
      <c r="J1631" s="3"/>
      <c r="K1631" s="3" t="s">
        <v>49</v>
      </c>
      <c r="L1631" s="11">
        <v>42705</v>
      </c>
      <c r="M1631" s="3">
        <v>12</v>
      </c>
      <c r="N1631" s="3"/>
      <c r="O1631" s="10">
        <v>219000</v>
      </c>
      <c r="P1631" s="8" t="s">
        <v>51</v>
      </c>
      <c r="Q1631" s="9" t="s">
        <v>51</v>
      </c>
    </row>
    <row r="1632" spans="1:17" ht="15" hidden="1" x14ac:dyDescent="0.25">
      <c r="A1632" s="3" t="s">
        <v>3338</v>
      </c>
      <c r="B1632" s="3" t="s">
        <v>24</v>
      </c>
      <c r="C1632" s="3" t="s">
        <v>52</v>
      </c>
      <c r="D1632" s="3" t="s">
        <v>761</v>
      </c>
      <c r="E1632" s="5" t="s">
        <v>762</v>
      </c>
      <c r="F1632" s="3" t="s">
        <v>1375</v>
      </c>
      <c r="G1632" s="5" t="s">
        <v>1376</v>
      </c>
      <c r="H1632" s="3"/>
      <c r="I1632" s="12" t="s">
        <v>48</v>
      </c>
      <c r="J1632" s="3"/>
      <c r="K1632" s="3" t="s">
        <v>49</v>
      </c>
      <c r="L1632" s="11">
        <v>42767</v>
      </c>
      <c r="M1632" s="3">
        <v>48</v>
      </c>
      <c r="N1632" s="3"/>
      <c r="O1632" s="10">
        <v>220000</v>
      </c>
      <c r="P1632" s="8" t="s">
        <v>64</v>
      </c>
      <c r="Q1632" s="9" t="s">
        <v>51</v>
      </c>
    </row>
    <row r="1633" spans="1:17" ht="15" hidden="1" x14ac:dyDescent="0.25">
      <c r="A1633" s="3" t="s">
        <v>3339</v>
      </c>
      <c r="B1633" s="3" t="s">
        <v>24</v>
      </c>
      <c r="C1633" s="3" t="s">
        <v>52</v>
      </c>
      <c r="D1633" s="3" t="s">
        <v>761</v>
      </c>
      <c r="E1633" s="5" t="s">
        <v>762</v>
      </c>
      <c r="F1633" s="3" t="s">
        <v>1375</v>
      </c>
      <c r="G1633" s="5" t="s">
        <v>1376</v>
      </c>
      <c r="H1633" s="3"/>
      <c r="I1633" s="12" t="s">
        <v>48</v>
      </c>
      <c r="J1633" s="3"/>
      <c r="K1633" s="3" t="s">
        <v>49</v>
      </c>
      <c r="L1633" s="11">
        <v>42767</v>
      </c>
      <c r="M1633" s="3">
        <v>48</v>
      </c>
      <c r="N1633" s="3"/>
      <c r="O1633" s="10">
        <v>80000</v>
      </c>
      <c r="P1633" s="8" t="s">
        <v>64</v>
      </c>
      <c r="Q1633" s="9" t="s">
        <v>64</v>
      </c>
    </row>
    <row r="1634" spans="1:17" ht="15" hidden="1" x14ac:dyDescent="0.25">
      <c r="A1634" s="3" t="s">
        <v>3340</v>
      </c>
      <c r="B1634" s="3" t="s">
        <v>24</v>
      </c>
      <c r="C1634" s="3" t="s">
        <v>52</v>
      </c>
      <c r="D1634" s="3" t="s">
        <v>761</v>
      </c>
      <c r="E1634" s="5" t="s">
        <v>762</v>
      </c>
      <c r="F1634" s="3" t="s">
        <v>1375</v>
      </c>
      <c r="G1634" s="5" t="s">
        <v>1376</v>
      </c>
      <c r="H1634" s="3"/>
      <c r="I1634" s="12" t="s">
        <v>48</v>
      </c>
      <c r="J1634" s="3"/>
      <c r="K1634" s="3" t="s">
        <v>49</v>
      </c>
      <c r="L1634" s="11">
        <v>42767</v>
      </c>
      <c r="M1634" s="3">
        <v>48</v>
      </c>
      <c r="N1634" s="3"/>
      <c r="O1634" s="10">
        <v>90000</v>
      </c>
      <c r="P1634" s="8" t="s">
        <v>64</v>
      </c>
      <c r="Q1634" s="9" t="s">
        <v>246</v>
      </c>
    </row>
    <row r="1635" spans="1:17" ht="15" hidden="1" x14ac:dyDescent="0.25">
      <c r="A1635" s="3" t="s">
        <v>3341</v>
      </c>
      <c r="B1635" s="3" t="s">
        <v>24</v>
      </c>
      <c r="C1635" s="3" t="s">
        <v>52</v>
      </c>
      <c r="D1635" s="3" t="s">
        <v>761</v>
      </c>
      <c r="E1635" s="5" t="s">
        <v>762</v>
      </c>
      <c r="F1635" s="3" t="s">
        <v>1375</v>
      </c>
      <c r="G1635" s="5" t="s">
        <v>1376</v>
      </c>
      <c r="H1635" s="3"/>
      <c r="I1635" s="12" t="s">
        <v>48</v>
      </c>
      <c r="J1635" s="3"/>
      <c r="K1635" s="3" t="s">
        <v>49</v>
      </c>
      <c r="L1635" s="11">
        <v>42767</v>
      </c>
      <c r="M1635" s="3">
        <v>48</v>
      </c>
      <c r="N1635" s="3"/>
      <c r="O1635" s="10">
        <v>12000</v>
      </c>
      <c r="P1635" s="8" t="s">
        <v>64</v>
      </c>
      <c r="Q1635" s="9" t="s">
        <v>113</v>
      </c>
    </row>
    <row r="1636" spans="1:17" ht="15" hidden="1" x14ac:dyDescent="0.25">
      <c r="A1636" s="3" t="s">
        <v>3342</v>
      </c>
      <c r="B1636" s="3" t="s">
        <v>24</v>
      </c>
      <c r="C1636" s="3" t="s">
        <v>52</v>
      </c>
      <c r="D1636" s="3" t="s">
        <v>761</v>
      </c>
      <c r="E1636" s="5" t="s">
        <v>762</v>
      </c>
      <c r="F1636" s="3" t="s">
        <v>1375</v>
      </c>
      <c r="G1636" s="5" t="s">
        <v>1376</v>
      </c>
      <c r="H1636" s="3"/>
      <c r="I1636" s="12" t="s">
        <v>48</v>
      </c>
      <c r="J1636" s="3"/>
      <c r="K1636" s="3" t="s">
        <v>49</v>
      </c>
      <c r="L1636" s="11">
        <v>42767</v>
      </c>
      <c r="M1636" s="3">
        <v>48</v>
      </c>
      <c r="N1636" s="3"/>
      <c r="O1636" s="10">
        <v>20000</v>
      </c>
      <c r="P1636" s="8" t="s">
        <v>64</v>
      </c>
      <c r="Q1636" s="9" t="s">
        <v>81</v>
      </c>
    </row>
    <row r="1637" spans="1:17" ht="15" hidden="1" x14ac:dyDescent="0.25">
      <c r="A1637" s="3" t="s">
        <v>2102</v>
      </c>
      <c r="B1637" s="3" t="s">
        <v>24</v>
      </c>
      <c r="C1637" s="3" t="s">
        <v>52</v>
      </c>
      <c r="D1637" s="3" t="s">
        <v>761</v>
      </c>
      <c r="E1637" s="5" t="s">
        <v>762</v>
      </c>
      <c r="F1637" s="3" t="s">
        <v>1375</v>
      </c>
      <c r="G1637" s="5" t="s">
        <v>1376</v>
      </c>
      <c r="H1637" s="3"/>
      <c r="I1637" s="12" t="s">
        <v>48</v>
      </c>
      <c r="J1637" s="3"/>
      <c r="K1637" s="3" t="s">
        <v>49</v>
      </c>
      <c r="L1637" s="11">
        <v>42767</v>
      </c>
      <c r="M1637" s="3">
        <v>48</v>
      </c>
      <c r="N1637" s="3"/>
      <c r="O1637" s="10">
        <v>131500</v>
      </c>
      <c r="P1637" s="8" t="s">
        <v>64</v>
      </c>
      <c r="Q1637" s="9" t="s">
        <v>84</v>
      </c>
    </row>
    <row r="1638" spans="1:17" ht="15" hidden="1" x14ac:dyDescent="0.25">
      <c r="A1638" s="3" t="s">
        <v>3343</v>
      </c>
      <c r="B1638" s="3" t="s">
        <v>1377</v>
      </c>
      <c r="C1638" s="3" t="s">
        <v>52</v>
      </c>
      <c r="D1638" s="3" t="s">
        <v>234</v>
      </c>
      <c r="E1638" s="5" t="s">
        <v>235</v>
      </c>
      <c r="F1638" s="3" t="s">
        <v>568</v>
      </c>
      <c r="G1638" s="5" t="s">
        <v>569</v>
      </c>
      <c r="H1638" s="3"/>
      <c r="I1638" s="12" t="s">
        <v>48</v>
      </c>
      <c r="J1638" s="3"/>
      <c r="K1638" s="3" t="s">
        <v>49</v>
      </c>
      <c r="L1638" s="11" t="s">
        <v>50</v>
      </c>
      <c r="M1638" s="3">
        <v>60</v>
      </c>
      <c r="N1638" s="3"/>
      <c r="O1638" s="10">
        <v>191000</v>
      </c>
      <c r="P1638" s="8" t="s">
        <v>51</v>
      </c>
      <c r="Q1638" s="9" t="s">
        <v>51</v>
      </c>
    </row>
    <row r="1639" spans="1:17" ht="15" hidden="1" x14ac:dyDescent="0.25">
      <c r="A1639" s="3" t="s">
        <v>3344</v>
      </c>
      <c r="B1639" s="3" t="s">
        <v>1372</v>
      </c>
      <c r="C1639" s="3" t="s">
        <v>52</v>
      </c>
      <c r="D1639" s="3" t="s">
        <v>234</v>
      </c>
      <c r="E1639" s="5" t="s">
        <v>235</v>
      </c>
      <c r="F1639" s="3" t="s">
        <v>476</v>
      </c>
      <c r="G1639" s="5" t="s">
        <v>477</v>
      </c>
      <c r="H1639" s="3"/>
      <c r="I1639" s="12" t="s">
        <v>48</v>
      </c>
      <c r="J1639" s="3"/>
      <c r="K1639" s="3" t="s">
        <v>58</v>
      </c>
      <c r="L1639" s="11" t="s">
        <v>50</v>
      </c>
      <c r="M1639" s="3">
        <v>60</v>
      </c>
      <c r="N1639" s="3"/>
      <c r="O1639" s="10">
        <v>89730</v>
      </c>
      <c r="P1639" s="8" t="s">
        <v>51</v>
      </c>
      <c r="Q1639" s="9" t="s">
        <v>51</v>
      </c>
    </row>
    <row r="1640" spans="1:17" ht="15" hidden="1" x14ac:dyDescent="0.25">
      <c r="A1640" s="3" t="s">
        <v>3345</v>
      </c>
      <c r="B1640" s="3" t="s">
        <v>1372</v>
      </c>
      <c r="C1640" s="3" t="s">
        <v>52</v>
      </c>
      <c r="D1640" s="3" t="s">
        <v>234</v>
      </c>
      <c r="E1640" s="5" t="s">
        <v>235</v>
      </c>
      <c r="F1640" s="3" t="s">
        <v>476</v>
      </c>
      <c r="G1640" s="5" t="s">
        <v>477</v>
      </c>
      <c r="H1640" s="3"/>
      <c r="I1640" s="12" t="s">
        <v>48</v>
      </c>
      <c r="J1640" s="3"/>
      <c r="K1640" s="3" t="s">
        <v>58</v>
      </c>
      <c r="L1640" s="11" t="s">
        <v>50</v>
      </c>
      <c r="M1640" s="3">
        <v>60</v>
      </c>
      <c r="N1640" s="3"/>
      <c r="O1640" s="10">
        <v>30000</v>
      </c>
      <c r="P1640" s="8" t="s">
        <v>51</v>
      </c>
      <c r="Q1640" s="9" t="s">
        <v>113</v>
      </c>
    </row>
    <row r="1641" spans="1:17" ht="15" hidden="1" x14ac:dyDescent="0.25">
      <c r="A1641" s="3" t="s">
        <v>2103</v>
      </c>
      <c r="B1641" s="3" t="s">
        <v>2</v>
      </c>
      <c r="C1641" s="3" t="s">
        <v>78</v>
      </c>
      <c r="D1641" s="3" t="s">
        <v>1378</v>
      </c>
      <c r="E1641" s="5" t="s">
        <v>1379</v>
      </c>
      <c r="F1641" s="3"/>
      <c r="G1641" s="5" t="s">
        <v>47</v>
      </c>
      <c r="H1641" s="3"/>
      <c r="I1641" s="12" t="s">
        <v>57</v>
      </c>
      <c r="J1641" s="3"/>
      <c r="K1641" s="3" t="s">
        <v>100</v>
      </c>
      <c r="L1641" s="11" t="s">
        <v>50</v>
      </c>
      <c r="M1641" s="3">
        <v>12</v>
      </c>
      <c r="N1641" s="3"/>
      <c r="O1641" s="10">
        <v>4500</v>
      </c>
      <c r="P1641" s="8" t="s">
        <v>84</v>
      </c>
      <c r="Q1641" s="9" t="s">
        <v>84</v>
      </c>
    </row>
    <row r="1642" spans="1:17" hidden="1" x14ac:dyDescent="0.3">
      <c r="A1642" s="3" t="s">
        <v>3346</v>
      </c>
      <c r="B1642" s="3" t="s">
        <v>7</v>
      </c>
      <c r="C1642" s="3" t="s">
        <v>44</v>
      </c>
      <c r="D1642" s="3" t="s">
        <v>82</v>
      </c>
      <c r="E1642" s="5" t="s">
        <v>83</v>
      </c>
      <c r="F1642" s="3"/>
      <c r="G1642" s="5" t="s">
        <v>47</v>
      </c>
      <c r="H1642" s="3"/>
      <c r="I1642" s="12" t="s">
        <v>48</v>
      </c>
      <c r="J1642" s="3"/>
      <c r="K1642" s="3" t="s">
        <v>49</v>
      </c>
      <c r="L1642" s="11">
        <v>42917</v>
      </c>
      <c r="M1642" s="3">
        <v>36</v>
      </c>
      <c r="N1642" s="3"/>
      <c r="O1642" s="10">
        <v>18950</v>
      </c>
      <c r="P1642" s="8" t="s">
        <v>59</v>
      </c>
      <c r="Q1642" s="9" t="s">
        <v>59</v>
      </c>
    </row>
    <row r="1643" spans="1:17" ht="15" hidden="1" x14ac:dyDescent="0.25">
      <c r="A1643" s="3" t="s">
        <v>3347</v>
      </c>
      <c r="B1643" s="3" t="s">
        <v>4</v>
      </c>
      <c r="C1643" s="3" t="s">
        <v>52</v>
      </c>
      <c r="D1643" s="3" t="s">
        <v>53</v>
      </c>
      <c r="E1643" s="5" t="s">
        <v>54</v>
      </c>
      <c r="F1643" s="3" t="s">
        <v>454</v>
      </c>
      <c r="G1643" s="5" t="s">
        <v>455</v>
      </c>
      <c r="H1643" s="3"/>
      <c r="I1643" s="12" t="s">
        <v>57</v>
      </c>
      <c r="J1643" s="3"/>
      <c r="K1643" s="3" t="s">
        <v>58</v>
      </c>
      <c r="L1643" s="11">
        <v>43191</v>
      </c>
      <c r="M1643" s="3">
        <v>36</v>
      </c>
      <c r="N1643" s="3"/>
      <c r="O1643" s="10">
        <v>1590000</v>
      </c>
      <c r="P1643" s="8" t="s">
        <v>103</v>
      </c>
      <c r="Q1643" s="9" t="s">
        <v>103</v>
      </c>
    </row>
    <row r="1644" spans="1:17" ht="15" hidden="1" x14ac:dyDescent="0.25">
      <c r="A1644" s="3" t="s">
        <v>3348</v>
      </c>
      <c r="B1644" s="3" t="s">
        <v>11</v>
      </c>
      <c r="C1644" s="3" t="s">
        <v>52</v>
      </c>
      <c r="D1644" s="3" t="s">
        <v>240</v>
      </c>
      <c r="E1644" s="5" t="s">
        <v>241</v>
      </c>
      <c r="F1644" s="3" t="s">
        <v>1380</v>
      </c>
      <c r="G1644" s="5" t="s">
        <v>1381</v>
      </c>
      <c r="H1644" s="3"/>
      <c r="I1644" s="12" t="s">
        <v>48</v>
      </c>
      <c r="J1644" s="3"/>
      <c r="K1644" s="3" t="s">
        <v>58</v>
      </c>
      <c r="L1644" s="11" t="s">
        <v>50</v>
      </c>
      <c r="M1644" s="3">
        <v>36</v>
      </c>
      <c r="N1644" s="3"/>
      <c r="O1644" s="10">
        <v>4041462.18</v>
      </c>
      <c r="P1644" s="8" t="s">
        <v>51</v>
      </c>
      <c r="Q1644" s="9" t="s">
        <v>51</v>
      </c>
    </row>
    <row r="1645" spans="1:17" ht="15" hidden="1" x14ac:dyDescent="0.25">
      <c r="A1645" s="3" t="s">
        <v>3349</v>
      </c>
      <c r="B1645" s="3" t="s">
        <v>11</v>
      </c>
      <c r="C1645" s="3" t="s">
        <v>52</v>
      </c>
      <c r="D1645" s="3" t="s">
        <v>240</v>
      </c>
      <c r="E1645" s="5" t="s">
        <v>241</v>
      </c>
      <c r="F1645" s="3" t="s">
        <v>1380</v>
      </c>
      <c r="G1645" s="5" t="s">
        <v>1381</v>
      </c>
      <c r="H1645" s="3"/>
      <c r="I1645" s="12" t="s">
        <v>48</v>
      </c>
      <c r="J1645" s="3"/>
      <c r="K1645" s="3" t="s">
        <v>58</v>
      </c>
      <c r="L1645" s="11" t="s">
        <v>50</v>
      </c>
      <c r="M1645" s="3">
        <v>36</v>
      </c>
      <c r="N1645" s="3"/>
      <c r="O1645" s="10">
        <v>1257925.19</v>
      </c>
      <c r="P1645" s="8" t="s">
        <v>51</v>
      </c>
      <c r="Q1645" s="9" t="s">
        <v>64</v>
      </c>
    </row>
    <row r="1646" spans="1:17" ht="15" hidden="1" x14ac:dyDescent="0.25">
      <c r="A1646" s="3" t="s">
        <v>3350</v>
      </c>
      <c r="B1646" s="3" t="s">
        <v>6</v>
      </c>
      <c r="C1646" s="3" t="s">
        <v>52</v>
      </c>
      <c r="D1646" s="3" t="s">
        <v>498</v>
      </c>
      <c r="E1646" s="5" t="s">
        <v>499</v>
      </c>
      <c r="F1646" s="3" t="s">
        <v>568</v>
      </c>
      <c r="G1646" s="5" t="s">
        <v>569</v>
      </c>
      <c r="H1646" s="3"/>
      <c r="I1646" s="12" t="s">
        <v>48</v>
      </c>
      <c r="J1646" s="3"/>
      <c r="K1646" s="3" t="s">
        <v>49</v>
      </c>
      <c r="L1646" s="11">
        <v>42430</v>
      </c>
      <c r="M1646" s="3">
        <v>60</v>
      </c>
      <c r="N1646" s="3"/>
      <c r="O1646" s="10">
        <v>42261.66</v>
      </c>
      <c r="P1646" s="8" t="s">
        <v>51</v>
      </c>
      <c r="Q1646" s="9" t="s">
        <v>51</v>
      </c>
    </row>
    <row r="1647" spans="1:17" ht="15" hidden="1" x14ac:dyDescent="0.25">
      <c r="A1647" s="3" t="s">
        <v>3351</v>
      </c>
      <c r="B1647" s="3" t="s">
        <v>2</v>
      </c>
      <c r="C1647" s="3" t="s">
        <v>52</v>
      </c>
      <c r="D1647" s="3" t="s">
        <v>53</v>
      </c>
      <c r="E1647" s="5" t="s">
        <v>54</v>
      </c>
      <c r="F1647" s="3" t="s">
        <v>1382</v>
      </c>
      <c r="G1647" s="5" t="s">
        <v>1383</v>
      </c>
      <c r="H1647" s="3"/>
      <c r="I1647" s="12" t="s">
        <v>48</v>
      </c>
      <c r="J1647" s="3"/>
      <c r="K1647" s="3" t="s">
        <v>49</v>
      </c>
      <c r="L1647" s="11" t="s">
        <v>50</v>
      </c>
      <c r="M1647" s="3">
        <v>48</v>
      </c>
      <c r="N1647" s="3"/>
      <c r="O1647" s="10">
        <v>37500</v>
      </c>
      <c r="P1647" s="8" t="s">
        <v>246</v>
      </c>
      <c r="Q1647" s="9" t="s">
        <v>246</v>
      </c>
    </row>
    <row r="1648" spans="1:17" ht="15" hidden="1" x14ac:dyDescent="0.25">
      <c r="A1648" s="3" t="s">
        <v>3352</v>
      </c>
      <c r="B1648" s="3" t="s">
        <v>8</v>
      </c>
      <c r="C1648" s="3" t="s">
        <v>52</v>
      </c>
      <c r="D1648" s="3" t="s">
        <v>443</v>
      </c>
      <c r="E1648" s="5" t="s">
        <v>444</v>
      </c>
      <c r="F1648" s="3" t="s">
        <v>257</v>
      </c>
      <c r="G1648" s="5" t="s">
        <v>258</v>
      </c>
      <c r="H1648" s="3"/>
      <c r="I1648" s="12" t="s">
        <v>48</v>
      </c>
      <c r="J1648" s="3"/>
      <c r="K1648" s="3" t="s">
        <v>49</v>
      </c>
      <c r="L1648" s="11">
        <v>43132</v>
      </c>
      <c r="M1648" s="3">
        <v>36</v>
      </c>
      <c r="N1648" s="3"/>
      <c r="O1648" s="10">
        <v>23000</v>
      </c>
      <c r="P1648" s="8" t="s">
        <v>113</v>
      </c>
      <c r="Q1648" s="9" t="s">
        <v>113</v>
      </c>
    </row>
    <row r="1649" spans="1:17" ht="15" hidden="1" x14ac:dyDescent="0.25">
      <c r="A1649" s="3" t="s">
        <v>3353</v>
      </c>
      <c r="B1649" s="3" t="s">
        <v>3</v>
      </c>
      <c r="C1649" s="3" t="s">
        <v>52</v>
      </c>
      <c r="D1649" s="3" t="s">
        <v>972</v>
      </c>
      <c r="E1649" s="5" t="s">
        <v>973</v>
      </c>
      <c r="F1649" s="3" t="s">
        <v>257</v>
      </c>
      <c r="G1649" s="5" t="s">
        <v>258</v>
      </c>
      <c r="H1649" s="3"/>
      <c r="I1649" s="12" t="s">
        <v>48</v>
      </c>
      <c r="J1649" s="3"/>
      <c r="K1649" s="3" t="s">
        <v>49</v>
      </c>
      <c r="L1649" s="11">
        <v>43009</v>
      </c>
      <c r="M1649" s="3">
        <v>60</v>
      </c>
      <c r="N1649" s="3"/>
      <c r="O1649" s="10">
        <v>25000</v>
      </c>
      <c r="P1649" s="8" t="s">
        <v>81</v>
      </c>
      <c r="Q1649" s="9" t="s">
        <v>81</v>
      </c>
    </row>
    <row r="1650" spans="1:17" ht="15" hidden="1" x14ac:dyDescent="0.25">
      <c r="A1650" s="3" t="s">
        <v>3354</v>
      </c>
      <c r="B1650" s="3" t="s">
        <v>24</v>
      </c>
      <c r="C1650" s="3" t="s">
        <v>52</v>
      </c>
      <c r="D1650" s="3" t="s">
        <v>443</v>
      </c>
      <c r="E1650" s="5" t="s">
        <v>444</v>
      </c>
      <c r="F1650" s="3" t="s">
        <v>257</v>
      </c>
      <c r="G1650" s="5" t="s">
        <v>258</v>
      </c>
      <c r="H1650" s="3"/>
      <c r="I1650" s="12" t="s">
        <v>48</v>
      </c>
      <c r="J1650" s="3"/>
      <c r="K1650" s="3" t="s">
        <v>49</v>
      </c>
      <c r="L1650" s="11">
        <v>42705</v>
      </c>
      <c r="M1650" s="3">
        <v>12</v>
      </c>
      <c r="N1650" s="3"/>
      <c r="O1650" s="10">
        <v>10000</v>
      </c>
      <c r="P1650" s="8" t="s">
        <v>81</v>
      </c>
      <c r="Q1650" s="9" t="s">
        <v>103</v>
      </c>
    </row>
    <row r="1651" spans="1:17" ht="15" hidden="1" x14ac:dyDescent="0.25">
      <c r="A1651" s="3" t="s">
        <v>3355</v>
      </c>
      <c r="B1651" s="3" t="s">
        <v>24</v>
      </c>
      <c r="C1651" s="3" t="s">
        <v>52</v>
      </c>
      <c r="D1651" s="3" t="s">
        <v>443</v>
      </c>
      <c r="E1651" s="5" t="s">
        <v>444</v>
      </c>
      <c r="F1651" s="3" t="s">
        <v>257</v>
      </c>
      <c r="G1651" s="5" t="s">
        <v>258</v>
      </c>
      <c r="H1651" s="3"/>
      <c r="I1651" s="12" t="s">
        <v>48</v>
      </c>
      <c r="J1651" s="3"/>
      <c r="K1651" s="3" t="s">
        <v>49</v>
      </c>
      <c r="L1651" s="11">
        <v>42705</v>
      </c>
      <c r="M1651" s="3">
        <v>12</v>
      </c>
      <c r="N1651" s="3"/>
      <c r="O1651" s="10">
        <v>455000</v>
      </c>
      <c r="P1651" s="8" t="s">
        <v>81</v>
      </c>
      <c r="Q1651" s="9" t="s">
        <v>81</v>
      </c>
    </row>
    <row r="1652" spans="1:17" hidden="1" x14ac:dyDescent="0.3">
      <c r="A1652" s="3" t="s">
        <v>3356</v>
      </c>
      <c r="B1652" s="3" t="s">
        <v>2</v>
      </c>
      <c r="C1652" s="3" t="s">
        <v>44</v>
      </c>
      <c r="D1652" s="3" t="s">
        <v>1276</v>
      </c>
      <c r="E1652" s="5" t="s">
        <v>1277</v>
      </c>
      <c r="F1652" s="3"/>
      <c r="G1652" s="5" t="s">
        <v>47</v>
      </c>
      <c r="H1652" s="3"/>
      <c r="I1652" s="12" t="s">
        <v>48</v>
      </c>
      <c r="J1652" s="3"/>
      <c r="K1652" s="3" t="s">
        <v>87</v>
      </c>
      <c r="L1652" s="11">
        <v>42856</v>
      </c>
      <c r="M1652" s="3">
        <v>36</v>
      </c>
      <c r="N1652" s="3"/>
      <c r="O1652" s="10">
        <v>98800</v>
      </c>
      <c r="P1652" s="8" t="s">
        <v>59</v>
      </c>
      <c r="Q1652" s="7" t="s">
        <v>59</v>
      </c>
    </row>
    <row r="1653" spans="1:17" hidden="1" x14ac:dyDescent="0.3">
      <c r="A1653" s="3" t="s">
        <v>3357</v>
      </c>
      <c r="B1653" s="3" t="s">
        <v>16</v>
      </c>
      <c r="C1653" s="3" t="s">
        <v>44</v>
      </c>
      <c r="D1653" s="3" t="s">
        <v>1384</v>
      </c>
      <c r="E1653" s="5" t="s">
        <v>1385</v>
      </c>
      <c r="F1653" s="3"/>
      <c r="G1653" s="5" t="s">
        <v>47</v>
      </c>
      <c r="H1653" s="3"/>
      <c r="I1653" s="12" t="s">
        <v>48</v>
      </c>
      <c r="J1653" s="3"/>
      <c r="K1653" s="3" t="s">
        <v>87</v>
      </c>
      <c r="L1653" s="11">
        <v>42430</v>
      </c>
      <c r="M1653" s="3">
        <v>84</v>
      </c>
      <c r="N1653" s="3"/>
      <c r="O1653" s="10">
        <v>107142</v>
      </c>
      <c r="P1653" s="8" t="s">
        <v>59</v>
      </c>
      <c r="Q1653" s="9" t="s">
        <v>59</v>
      </c>
    </row>
    <row r="1654" spans="1:17" ht="15" hidden="1" x14ac:dyDescent="0.25">
      <c r="A1654" s="3" t="s">
        <v>2104</v>
      </c>
      <c r="B1654" s="3" t="s">
        <v>2</v>
      </c>
      <c r="C1654" s="3" t="s">
        <v>44</v>
      </c>
      <c r="D1654" s="3" t="s">
        <v>430</v>
      </c>
      <c r="E1654" s="5" t="s">
        <v>431</v>
      </c>
      <c r="F1654" s="3"/>
      <c r="G1654" s="5" t="s">
        <v>47</v>
      </c>
      <c r="H1654" s="3"/>
      <c r="I1654" s="12" t="s">
        <v>48</v>
      </c>
      <c r="J1654" s="3"/>
      <c r="K1654" s="3" t="s">
        <v>87</v>
      </c>
      <c r="L1654" s="11" t="s">
        <v>50</v>
      </c>
      <c r="M1654" s="3">
        <v>72</v>
      </c>
      <c r="N1654" s="3"/>
      <c r="O1654" s="10">
        <v>230000</v>
      </c>
      <c r="P1654" s="8" t="s">
        <v>92</v>
      </c>
      <c r="Q1654" s="9" t="s">
        <v>92</v>
      </c>
    </row>
    <row r="1655" spans="1:17" ht="15" hidden="1" x14ac:dyDescent="0.25">
      <c r="A1655" s="3" t="s">
        <v>3358</v>
      </c>
      <c r="B1655" s="3" t="s">
        <v>24</v>
      </c>
      <c r="C1655" s="3" t="s">
        <v>52</v>
      </c>
      <c r="D1655" s="3" t="s">
        <v>240</v>
      </c>
      <c r="E1655" s="5" t="s">
        <v>241</v>
      </c>
      <c r="F1655" s="3" t="s">
        <v>1386</v>
      </c>
      <c r="G1655" s="5" t="s">
        <v>1387</v>
      </c>
      <c r="H1655" s="3"/>
      <c r="I1655" s="12" t="s">
        <v>48</v>
      </c>
      <c r="J1655" s="3"/>
      <c r="K1655" s="3" t="s">
        <v>58</v>
      </c>
      <c r="L1655" s="11" t="s">
        <v>50</v>
      </c>
      <c r="M1655" s="3">
        <v>36</v>
      </c>
      <c r="N1655" s="3"/>
      <c r="O1655" s="10">
        <v>1237932.33</v>
      </c>
      <c r="P1655" s="8" t="s">
        <v>51</v>
      </c>
      <c r="Q1655" s="9" t="s">
        <v>51</v>
      </c>
    </row>
    <row r="1656" spans="1:17" ht="15" hidden="1" x14ac:dyDescent="0.25">
      <c r="A1656" s="3" t="s">
        <v>3359</v>
      </c>
      <c r="B1656" s="3" t="s">
        <v>24</v>
      </c>
      <c r="C1656" s="3" t="s">
        <v>52</v>
      </c>
      <c r="D1656" s="3" t="s">
        <v>240</v>
      </c>
      <c r="E1656" s="5" t="s">
        <v>241</v>
      </c>
      <c r="F1656" s="3" t="s">
        <v>1386</v>
      </c>
      <c r="G1656" s="5" t="s">
        <v>1387</v>
      </c>
      <c r="H1656" s="3"/>
      <c r="I1656" s="12" t="s">
        <v>48</v>
      </c>
      <c r="J1656" s="3"/>
      <c r="K1656" s="3" t="s">
        <v>58</v>
      </c>
      <c r="L1656" s="11" t="s">
        <v>50</v>
      </c>
      <c r="M1656" s="3">
        <v>36</v>
      </c>
      <c r="N1656" s="3"/>
      <c r="O1656" s="10">
        <v>1717688.81</v>
      </c>
      <c r="P1656" s="8" t="s">
        <v>51</v>
      </c>
      <c r="Q1656" s="9" t="s">
        <v>780</v>
      </c>
    </row>
    <row r="1657" spans="1:17" ht="15" hidden="1" x14ac:dyDescent="0.25">
      <c r="A1657" s="3" t="s">
        <v>2105</v>
      </c>
      <c r="B1657" s="3" t="s">
        <v>24</v>
      </c>
      <c r="C1657" s="3" t="s">
        <v>52</v>
      </c>
      <c r="D1657" s="3" t="s">
        <v>240</v>
      </c>
      <c r="E1657" s="5" t="s">
        <v>241</v>
      </c>
      <c r="F1657" s="3" t="s">
        <v>1386</v>
      </c>
      <c r="G1657" s="5" t="s">
        <v>1387</v>
      </c>
      <c r="H1657" s="3"/>
      <c r="I1657" s="12" t="s">
        <v>48</v>
      </c>
      <c r="J1657" s="3"/>
      <c r="K1657" s="3" t="s">
        <v>58</v>
      </c>
      <c r="L1657" s="11" t="s">
        <v>50</v>
      </c>
      <c r="M1657" s="3">
        <v>36</v>
      </c>
      <c r="N1657" s="3"/>
      <c r="O1657" s="10">
        <v>450000</v>
      </c>
      <c r="P1657" s="8" t="s">
        <v>51</v>
      </c>
      <c r="Q1657" s="9" t="s">
        <v>187</v>
      </c>
    </row>
    <row r="1658" spans="1:17" ht="15" hidden="1" x14ac:dyDescent="0.25">
      <c r="A1658" s="3" t="s">
        <v>2106</v>
      </c>
      <c r="B1658" s="3" t="s">
        <v>3</v>
      </c>
      <c r="C1658" s="3" t="s">
        <v>52</v>
      </c>
      <c r="D1658" s="3" t="s">
        <v>240</v>
      </c>
      <c r="E1658" s="5" t="s">
        <v>241</v>
      </c>
      <c r="F1658" s="3" t="s">
        <v>1386</v>
      </c>
      <c r="G1658" s="5" t="s">
        <v>1387</v>
      </c>
      <c r="H1658" s="3"/>
      <c r="I1658" s="12" t="s">
        <v>57</v>
      </c>
      <c r="J1658" s="3"/>
      <c r="K1658" s="3" t="s">
        <v>58</v>
      </c>
      <c r="L1658" s="11">
        <v>42979</v>
      </c>
      <c r="M1658" s="3">
        <v>36</v>
      </c>
      <c r="N1658" s="3"/>
      <c r="O1658" s="10">
        <v>450000</v>
      </c>
      <c r="P1658" s="8" t="s">
        <v>187</v>
      </c>
      <c r="Q1658" s="9" t="s">
        <v>187</v>
      </c>
    </row>
    <row r="1659" spans="1:17" ht="15" hidden="1" x14ac:dyDescent="0.25">
      <c r="A1659" s="3" t="s">
        <v>3360</v>
      </c>
      <c r="B1659" s="3" t="s">
        <v>3</v>
      </c>
      <c r="C1659" s="3" t="s">
        <v>52</v>
      </c>
      <c r="D1659" s="3" t="s">
        <v>443</v>
      </c>
      <c r="E1659" s="5" t="s">
        <v>444</v>
      </c>
      <c r="F1659" s="3" t="s">
        <v>257</v>
      </c>
      <c r="G1659" s="5" t="s">
        <v>258</v>
      </c>
      <c r="H1659" s="3"/>
      <c r="I1659" s="12" t="s">
        <v>57</v>
      </c>
      <c r="J1659" s="3"/>
      <c r="K1659" s="3" t="s">
        <v>87</v>
      </c>
      <c r="L1659" s="11">
        <v>42705</v>
      </c>
      <c r="M1659" s="3">
        <v>60</v>
      </c>
      <c r="N1659" s="3"/>
      <c r="O1659" s="10">
        <v>142000</v>
      </c>
      <c r="P1659" s="8" t="s">
        <v>246</v>
      </c>
      <c r="Q1659" s="9" t="s">
        <v>246</v>
      </c>
    </row>
    <row r="1660" spans="1:17" ht="15" hidden="1" x14ac:dyDescent="0.25">
      <c r="A1660" s="3" t="s">
        <v>3361</v>
      </c>
      <c r="B1660" s="3" t="s">
        <v>5</v>
      </c>
      <c r="C1660" s="3" t="s">
        <v>52</v>
      </c>
      <c r="D1660" s="3" t="s">
        <v>240</v>
      </c>
      <c r="E1660" s="5" t="s">
        <v>241</v>
      </c>
      <c r="F1660" s="3" t="s">
        <v>1388</v>
      </c>
      <c r="G1660" s="5" t="s">
        <v>1389</v>
      </c>
      <c r="H1660" s="3"/>
      <c r="I1660" s="12" t="s">
        <v>57</v>
      </c>
      <c r="J1660" s="3"/>
      <c r="K1660" s="3" t="s">
        <v>58</v>
      </c>
      <c r="L1660" s="11">
        <v>42401</v>
      </c>
      <c r="M1660" s="3">
        <v>36</v>
      </c>
      <c r="N1660" s="3"/>
      <c r="O1660" s="10">
        <v>1223450.6399999999</v>
      </c>
      <c r="P1660" s="8" t="s">
        <v>51</v>
      </c>
      <c r="Q1660" s="9" t="s">
        <v>51</v>
      </c>
    </row>
    <row r="1661" spans="1:17" hidden="1" x14ac:dyDescent="0.3">
      <c r="A1661" s="3" t="s">
        <v>3362</v>
      </c>
      <c r="B1661" s="3" t="s">
        <v>1</v>
      </c>
      <c r="C1661" s="3" t="s">
        <v>44</v>
      </c>
      <c r="D1661" s="3" t="s">
        <v>420</v>
      </c>
      <c r="E1661" s="5" t="s">
        <v>421</v>
      </c>
      <c r="F1661" s="3"/>
      <c r="G1661" s="5" t="s">
        <v>47</v>
      </c>
      <c r="H1661" s="3"/>
      <c r="I1661" s="12" t="s">
        <v>48</v>
      </c>
      <c r="J1661" s="3"/>
      <c r="K1661" s="3" t="s">
        <v>87</v>
      </c>
      <c r="L1661" s="11">
        <v>42461</v>
      </c>
      <c r="M1661" s="3">
        <v>12</v>
      </c>
      <c r="N1661" s="3"/>
      <c r="O1661" s="10">
        <v>49920</v>
      </c>
      <c r="P1661" s="8" t="s">
        <v>59</v>
      </c>
      <c r="Q1661" s="9" t="s">
        <v>59</v>
      </c>
    </row>
    <row r="1662" spans="1:17" ht="15" hidden="1" x14ac:dyDescent="0.25">
      <c r="A1662" s="3" t="s">
        <v>3363</v>
      </c>
      <c r="B1662" s="3" t="s">
        <v>210</v>
      </c>
      <c r="C1662" s="3" t="s">
        <v>52</v>
      </c>
      <c r="D1662" s="3" t="s">
        <v>1155</v>
      </c>
      <c r="E1662" s="5" t="s">
        <v>1156</v>
      </c>
      <c r="F1662" s="3" t="s">
        <v>358</v>
      </c>
      <c r="G1662" s="5" t="s">
        <v>359</v>
      </c>
      <c r="H1662" s="3"/>
      <c r="I1662" s="12" t="s">
        <v>48</v>
      </c>
      <c r="J1662" s="3"/>
      <c r="K1662" s="3" t="s">
        <v>49</v>
      </c>
      <c r="L1662" s="11" t="s">
        <v>50</v>
      </c>
      <c r="M1662" s="3">
        <v>36</v>
      </c>
      <c r="N1662" s="3"/>
      <c r="O1662" s="10">
        <v>21000</v>
      </c>
      <c r="P1662" s="8" t="s">
        <v>113</v>
      </c>
      <c r="Q1662" s="9" t="s">
        <v>51</v>
      </c>
    </row>
    <row r="1663" spans="1:17" ht="15" hidden="1" x14ac:dyDescent="0.25">
      <c r="A1663" s="3" t="s">
        <v>3364</v>
      </c>
      <c r="B1663" s="3" t="s">
        <v>210</v>
      </c>
      <c r="C1663" s="3" t="s">
        <v>52</v>
      </c>
      <c r="D1663" s="3" t="s">
        <v>1155</v>
      </c>
      <c r="E1663" s="5" t="s">
        <v>1156</v>
      </c>
      <c r="F1663" s="3" t="s">
        <v>358</v>
      </c>
      <c r="G1663" s="5" t="s">
        <v>359</v>
      </c>
      <c r="H1663" s="3"/>
      <c r="I1663" s="12" t="s">
        <v>48</v>
      </c>
      <c r="J1663" s="3"/>
      <c r="K1663" s="3" t="s">
        <v>49</v>
      </c>
      <c r="L1663" s="11" t="s">
        <v>50</v>
      </c>
      <c r="M1663" s="3">
        <v>36</v>
      </c>
      <c r="N1663" s="3"/>
      <c r="O1663" s="10">
        <v>6000</v>
      </c>
      <c r="P1663" s="8" t="s">
        <v>113</v>
      </c>
      <c r="Q1663" s="9" t="s">
        <v>103</v>
      </c>
    </row>
    <row r="1664" spans="1:17" ht="15" hidden="1" x14ac:dyDescent="0.25">
      <c r="A1664" s="3" t="s">
        <v>3365</v>
      </c>
      <c r="B1664" s="3" t="s">
        <v>210</v>
      </c>
      <c r="C1664" s="3" t="s">
        <v>52</v>
      </c>
      <c r="D1664" s="3" t="s">
        <v>1155</v>
      </c>
      <c r="E1664" s="5" t="s">
        <v>1156</v>
      </c>
      <c r="F1664" s="3" t="s">
        <v>358</v>
      </c>
      <c r="G1664" s="5" t="s">
        <v>359</v>
      </c>
      <c r="H1664" s="3"/>
      <c r="I1664" s="12" t="s">
        <v>48</v>
      </c>
      <c r="J1664" s="3"/>
      <c r="K1664" s="3" t="s">
        <v>49</v>
      </c>
      <c r="L1664" s="11" t="s">
        <v>50</v>
      </c>
      <c r="M1664" s="3">
        <v>36</v>
      </c>
      <c r="N1664" s="3"/>
      <c r="O1664" s="10">
        <v>25000</v>
      </c>
      <c r="P1664" s="8" t="s">
        <v>113</v>
      </c>
      <c r="Q1664" s="9" t="s">
        <v>113</v>
      </c>
    </row>
    <row r="1665" spans="1:17" ht="15" hidden="1" x14ac:dyDescent="0.25">
      <c r="A1665" s="3" t="s">
        <v>3366</v>
      </c>
      <c r="B1665" s="3" t="s">
        <v>4</v>
      </c>
      <c r="C1665" s="3" t="s">
        <v>78</v>
      </c>
      <c r="D1665" s="3" t="s">
        <v>396</v>
      </c>
      <c r="E1665" s="5" t="s">
        <v>397</v>
      </c>
      <c r="F1665" s="3"/>
      <c r="G1665" s="5" t="s">
        <v>47</v>
      </c>
      <c r="H1665" s="3"/>
      <c r="I1665" s="12" t="s">
        <v>48</v>
      </c>
      <c r="J1665" s="3"/>
      <c r="K1665" s="3" t="s">
        <v>49</v>
      </c>
      <c r="L1665" s="11">
        <v>43313</v>
      </c>
      <c r="M1665" s="3">
        <v>36</v>
      </c>
      <c r="N1665" s="3"/>
      <c r="O1665" s="10">
        <v>175000</v>
      </c>
      <c r="P1665" s="8" t="s">
        <v>108</v>
      </c>
      <c r="Q1665" s="9" t="s">
        <v>108</v>
      </c>
    </row>
    <row r="1666" spans="1:17" ht="15" hidden="1" x14ac:dyDescent="0.25">
      <c r="A1666" s="3" t="s">
        <v>3367</v>
      </c>
      <c r="B1666" s="3" t="s">
        <v>2</v>
      </c>
      <c r="C1666" s="3" t="s">
        <v>78</v>
      </c>
      <c r="D1666" s="3" t="s">
        <v>396</v>
      </c>
      <c r="E1666" s="5" t="s">
        <v>397</v>
      </c>
      <c r="F1666" s="3"/>
      <c r="G1666" s="5" t="s">
        <v>47</v>
      </c>
      <c r="H1666" s="3"/>
      <c r="I1666" s="12" t="s">
        <v>57</v>
      </c>
      <c r="J1666" s="3"/>
      <c r="K1666" s="3" t="s">
        <v>58</v>
      </c>
      <c r="L1666" s="11">
        <v>42767</v>
      </c>
      <c r="M1666" s="3">
        <v>36</v>
      </c>
      <c r="N1666" s="3"/>
      <c r="O1666" s="10">
        <v>110145</v>
      </c>
      <c r="P1666" s="8" t="s">
        <v>213</v>
      </c>
      <c r="Q1666" s="9" t="s">
        <v>213</v>
      </c>
    </row>
    <row r="1667" spans="1:17" ht="15" hidden="1" x14ac:dyDescent="0.25">
      <c r="A1667" s="3" t="s">
        <v>3368</v>
      </c>
      <c r="B1667" s="3" t="s">
        <v>4</v>
      </c>
      <c r="C1667" s="3" t="s">
        <v>78</v>
      </c>
      <c r="D1667" s="3" t="s">
        <v>303</v>
      </c>
      <c r="E1667" s="5" t="s">
        <v>304</v>
      </c>
      <c r="F1667" s="3"/>
      <c r="G1667" s="5" t="s">
        <v>47</v>
      </c>
      <c r="H1667" s="3"/>
      <c r="I1667" s="12" t="s">
        <v>48</v>
      </c>
      <c r="J1667" s="3"/>
      <c r="K1667" s="3" t="s">
        <v>49</v>
      </c>
      <c r="L1667" s="11">
        <v>43313</v>
      </c>
      <c r="M1667" s="3">
        <v>36</v>
      </c>
      <c r="N1667" s="3"/>
      <c r="O1667" s="10">
        <v>1891000</v>
      </c>
      <c r="P1667" s="8" t="s">
        <v>103</v>
      </c>
      <c r="Q1667" s="9" t="s">
        <v>103</v>
      </c>
    </row>
    <row r="1668" spans="1:17" ht="15" hidden="1" x14ac:dyDescent="0.25">
      <c r="A1668" s="3" t="s">
        <v>2107</v>
      </c>
      <c r="B1668" s="3" t="s">
        <v>7</v>
      </c>
      <c r="C1668" s="3" t="s">
        <v>78</v>
      </c>
      <c r="D1668" s="3" t="s">
        <v>801</v>
      </c>
      <c r="E1668" s="5" t="s">
        <v>802</v>
      </c>
      <c r="F1668" s="3"/>
      <c r="G1668" s="5" t="s">
        <v>47</v>
      </c>
      <c r="H1668" s="3"/>
      <c r="I1668" s="12" t="s">
        <v>48</v>
      </c>
      <c r="J1668" s="3"/>
      <c r="K1668" s="3" t="s">
        <v>49</v>
      </c>
      <c r="L1668" s="11" t="s">
        <v>50</v>
      </c>
      <c r="M1668" s="3">
        <v>24</v>
      </c>
      <c r="N1668" s="3"/>
      <c r="O1668" s="10">
        <v>70000</v>
      </c>
      <c r="P1668" s="8" t="s">
        <v>84</v>
      </c>
      <c r="Q1668" s="9" t="s">
        <v>84</v>
      </c>
    </row>
    <row r="1669" spans="1:17" ht="15" hidden="1" x14ac:dyDescent="0.25">
      <c r="A1669" s="3" t="s">
        <v>2108</v>
      </c>
      <c r="B1669" s="3" t="s">
        <v>4</v>
      </c>
      <c r="C1669" s="3" t="s">
        <v>78</v>
      </c>
      <c r="D1669" s="3" t="s">
        <v>801</v>
      </c>
      <c r="E1669" s="5" t="s">
        <v>802</v>
      </c>
      <c r="F1669" s="3"/>
      <c r="G1669" s="5" t="s">
        <v>47</v>
      </c>
      <c r="H1669" s="3"/>
      <c r="I1669" s="12" t="s">
        <v>48</v>
      </c>
      <c r="J1669" s="3"/>
      <c r="K1669" s="3" t="s">
        <v>49</v>
      </c>
      <c r="L1669" s="11" t="s">
        <v>50</v>
      </c>
      <c r="M1669" s="3">
        <v>12</v>
      </c>
      <c r="N1669" s="3"/>
      <c r="O1669" s="10">
        <v>192600</v>
      </c>
      <c r="P1669" s="8" t="s">
        <v>84</v>
      </c>
      <c r="Q1669" s="9" t="s">
        <v>84</v>
      </c>
    </row>
    <row r="1670" spans="1:17" ht="15" hidden="1" x14ac:dyDescent="0.25">
      <c r="A1670" s="3" t="s">
        <v>2109</v>
      </c>
      <c r="B1670" s="3" t="s">
        <v>7</v>
      </c>
      <c r="C1670" s="3" t="s">
        <v>78</v>
      </c>
      <c r="D1670" s="3" t="s">
        <v>801</v>
      </c>
      <c r="E1670" s="5" t="s">
        <v>802</v>
      </c>
      <c r="F1670" s="3"/>
      <c r="G1670" s="5" t="s">
        <v>47</v>
      </c>
      <c r="H1670" s="3"/>
      <c r="I1670" s="12" t="s">
        <v>48</v>
      </c>
      <c r="J1670" s="3"/>
      <c r="K1670" s="3" t="s">
        <v>49</v>
      </c>
      <c r="L1670" s="11" t="s">
        <v>50</v>
      </c>
      <c r="M1670" s="3">
        <v>24</v>
      </c>
      <c r="N1670" s="3"/>
      <c r="O1670" s="10">
        <v>20000</v>
      </c>
      <c r="P1670" s="8" t="s">
        <v>84</v>
      </c>
      <c r="Q1670" s="9" t="s">
        <v>84</v>
      </c>
    </row>
    <row r="1671" spans="1:17" ht="15" hidden="1" x14ac:dyDescent="0.25">
      <c r="A1671" s="3" t="s">
        <v>3369</v>
      </c>
      <c r="B1671" s="3" t="s">
        <v>2</v>
      </c>
      <c r="C1671" s="3" t="s">
        <v>78</v>
      </c>
      <c r="D1671" s="3" t="s">
        <v>396</v>
      </c>
      <c r="E1671" s="5" t="s">
        <v>397</v>
      </c>
      <c r="F1671" s="3"/>
      <c r="G1671" s="5" t="s">
        <v>47</v>
      </c>
      <c r="H1671" s="3"/>
      <c r="I1671" s="12" t="s">
        <v>57</v>
      </c>
      <c r="J1671" s="3"/>
      <c r="K1671" s="3" t="s">
        <v>58</v>
      </c>
      <c r="L1671" s="11">
        <v>42705</v>
      </c>
      <c r="M1671" s="3">
        <v>36</v>
      </c>
      <c r="N1671" s="3"/>
      <c r="O1671" s="10">
        <v>167000</v>
      </c>
      <c r="P1671" s="8" t="s">
        <v>246</v>
      </c>
      <c r="Q1671" s="9" t="s">
        <v>246</v>
      </c>
    </row>
    <row r="1672" spans="1:17" ht="15" hidden="1" x14ac:dyDescent="0.25">
      <c r="A1672" s="3" t="s">
        <v>2110</v>
      </c>
      <c r="B1672" s="3" t="s">
        <v>2</v>
      </c>
      <c r="C1672" s="3" t="s">
        <v>78</v>
      </c>
      <c r="D1672" s="3" t="s">
        <v>173</v>
      </c>
      <c r="E1672" s="5" t="s">
        <v>174</v>
      </c>
      <c r="F1672" s="3"/>
      <c r="G1672" s="5" t="s">
        <v>47</v>
      </c>
      <c r="H1672" s="3"/>
      <c r="I1672" s="12" t="s">
        <v>48</v>
      </c>
      <c r="J1672" s="3"/>
      <c r="K1672" s="3" t="s">
        <v>49</v>
      </c>
      <c r="L1672" s="11" t="s">
        <v>50</v>
      </c>
      <c r="M1672" s="3">
        <v>36</v>
      </c>
      <c r="N1672" s="3"/>
      <c r="O1672" s="10">
        <v>75500</v>
      </c>
      <c r="P1672" s="8" t="s">
        <v>84</v>
      </c>
      <c r="Q1672" s="9" t="s">
        <v>84</v>
      </c>
    </row>
    <row r="1673" spans="1:17" ht="15" hidden="1" x14ac:dyDescent="0.25">
      <c r="A1673" s="3" t="s">
        <v>2111</v>
      </c>
      <c r="B1673" s="3" t="s">
        <v>2</v>
      </c>
      <c r="C1673" s="3" t="s">
        <v>78</v>
      </c>
      <c r="D1673" s="3" t="s">
        <v>291</v>
      </c>
      <c r="E1673" s="5" t="s">
        <v>292</v>
      </c>
      <c r="F1673" s="3"/>
      <c r="G1673" s="5" t="s">
        <v>47</v>
      </c>
      <c r="H1673" s="3"/>
      <c r="I1673" s="12" t="s">
        <v>48</v>
      </c>
      <c r="J1673" s="3"/>
      <c r="K1673" s="3" t="s">
        <v>49</v>
      </c>
      <c r="L1673" s="11" t="s">
        <v>50</v>
      </c>
      <c r="M1673" s="3">
        <v>36</v>
      </c>
      <c r="N1673" s="3"/>
      <c r="O1673" s="10">
        <v>92800</v>
      </c>
      <c r="P1673" s="8" t="s">
        <v>84</v>
      </c>
      <c r="Q1673" s="9" t="s">
        <v>84</v>
      </c>
    </row>
    <row r="1674" spans="1:17" ht="15" hidden="1" x14ac:dyDescent="0.25">
      <c r="A1674" s="3" t="s">
        <v>2112</v>
      </c>
      <c r="B1674" s="3" t="s">
        <v>2</v>
      </c>
      <c r="C1674" s="3" t="s">
        <v>78</v>
      </c>
      <c r="D1674" s="3" t="s">
        <v>291</v>
      </c>
      <c r="E1674" s="5" t="s">
        <v>292</v>
      </c>
      <c r="F1674" s="3"/>
      <c r="G1674" s="5" t="s">
        <v>47</v>
      </c>
      <c r="H1674" s="3"/>
      <c r="I1674" s="12" t="s">
        <v>48</v>
      </c>
      <c r="J1674" s="3"/>
      <c r="K1674" s="3" t="s">
        <v>49</v>
      </c>
      <c r="L1674" s="11" t="s">
        <v>50</v>
      </c>
      <c r="M1674" s="3">
        <v>36</v>
      </c>
      <c r="N1674" s="3"/>
      <c r="O1674" s="10">
        <v>40800</v>
      </c>
      <c r="P1674" s="8" t="s">
        <v>84</v>
      </c>
      <c r="Q1674" s="9" t="s">
        <v>84</v>
      </c>
    </row>
    <row r="1675" spans="1:17" ht="15" hidden="1" x14ac:dyDescent="0.25">
      <c r="A1675" s="3" t="s">
        <v>3370</v>
      </c>
      <c r="B1675" s="3" t="s">
        <v>7</v>
      </c>
      <c r="C1675" s="3" t="s">
        <v>78</v>
      </c>
      <c r="D1675" s="3" t="s">
        <v>82</v>
      </c>
      <c r="E1675" s="5" t="s">
        <v>83</v>
      </c>
      <c r="F1675" s="3"/>
      <c r="G1675" s="5" t="s">
        <v>47</v>
      </c>
      <c r="H1675" s="3"/>
      <c r="I1675" s="12" t="s">
        <v>48</v>
      </c>
      <c r="J1675" s="3"/>
      <c r="K1675" s="3" t="s">
        <v>49</v>
      </c>
      <c r="L1675" s="11">
        <v>43009</v>
      </c>
      <c r="M1675" s="3">
        <v>48</v>
      </c>
      <c r="N1675" s="3"/>
      <c r="O1675" s="10">
        <v>970000</v>
      </c>
      <c r="P1675" s="8" t="s">
        <v>213</v>
      </c>
      <c r="Q1675" s="9" t="s">
        <v>213</v>
      </c>
    </row>
    <row r="1676" spans="1:17" ht="15" hidden="1" x14ac:dyDescent="0.25">
      <c r="A1676" s="3" t="s">
        <v>2113</v>
      </c>
      <c r="B1676" s="3" t="s">
        <v>4</v>
      </c>
      <c r="C1676" s="3" t="s">
        <v>78</v>
      </c>
      <c r="D1676" s="3" t="s">
        <v>801</v>
      </c>
      <c r="E1676" s="5" t="s">
        <v>802</v>
      </c>
      <c r="F1676" s="3"/>
      <c r="G1676" s="5" t="s">
        <v>47</v>
      </c>
      <c r="H1676" s="3"/>
      <c r="I1676" s="12" t="s">
        <v>48</v>
      </c>
      <c r="J1676" s="3"/>
      <c r="K1676" s="3" t="s">
        <v>49</v>
      </c>
      <c r="L1676" s="11" t="s">
        <v>50</v>
      </c>
      <c r="M1676" s="3">
        <v>12</v>
      </c>
      <c r="N1676" s="3"/>
      <c r="O1676" s="10">
        <v>934000</v>
      </c>
      <c r="P1676" s="8" t="s">
        <v>84</v>
      </c>
      <c r="Q1676" s="9" t="s">
        <v>84</v>
      </c>
    </row>
    <row r="1677" spans="1:17" ht="15" hidden="1" x14ac:dyDescent="0.25">
      <c r="A1677" s="3" t="s">
        <v>3371</v>
      </c>
      <c r="B1677" s="3" t="s">
        <v>7</v>
      </c>
      <c r="C1677" s="3" t="s">
        <v>78</v>
      </c>
      <c r="D1677" s="3" t="s">
        <v>1390</v>
      </c>
      <c r="E1677" s="5" t="s">
        <v>1391</v>
      </c>
      <c r="F1677" s="3"/>
      <c r="G1677" s="5" t="s">
        <v>47</v>
      </c>
      <c r="H1677" s="3"/>
      <c r="I1677" s="12" t="s">
        <v>57</v>
      </c>
      <c r="J1677" s="3"/>
      <c r="K1677" s="3" t="s">
        <v>58</v>
      </c>
      <c r="L1677" s="11">
        <v>42736</v>
      </c>
      <c r="M1677" s="3">
        <v>36</v>
      </c>
      <c r="N1677" s="3"/>
      <c r="O1677" s="10">
        <v>638000</v>
      </c>
      <c r="P1677" s="8" t="s">
        <v>113</v>
      </c>
      <c r="Q1677" s="7" t="s">
        <v>113</v>
      </c>
    </row>
    <row r="1678" spans="1:17" ht="15" hidden="1" x14ac:dyDescent="0.25">
      <c r="A1678" s="3" t="s">
        <v>3372</v>
      </c>
      <c r="B1678" s="3" t="s">
        <v>18</v>
      </c>
      <c r="C1678" s="3" t="s">
        <v>78</v>
      </c>
      <c r="D1678" s="3" t="s">
        <v>385</v>
      </c>
      <c r="E1678" s="5" t="s">
        <v>47</v>
      </c>
      <c r="F1678" s="3"/>
      <c r="G1678" s="5" t="s">
        <v>47</v>
      </c>
      <c r="H1678" s="3"/>
      <c r="I1678" s="12" t="s">
        <v>48</v>
      </c>
      <c r="J1678" s="3"/>
      <c r="K1678" s="3" t="s">
        <v>49</v>
      </c>
      <c r="L1678" s="11">
        <v>42705</v>
      </c>
      <c r="M1678" s="3">
        <v>36</v>
      </c>
      <c r="N1678" s="3"/>
      <c r="O1678" s="10">
        <v>86680.41</v>
      </c>
      <c r="P1678" s="8" t="s">
        <v>51</v>
      </c>
      <c r="Q1678" s="9" t="s">
        <v>51</v>
      </c>
    </row>
    <row r="1679" spans="1:17" ht="15" hidden="1" x14ac:dyDescent="0.25">
      <c r="A1679" s="3" t="s">
        <v>3373</v>
      </c>
      <c r="B1679" s="3" t="s">
        <v>5</v>
      </c>
      <c r="C1679" s="3" t="s">
        <v>44</v>
      </c>
      <c r="D1679" s="3" t="s">
        <v>1321</v>
      </c>
      <c r="E1679" s="5" t="s">
        <v>1322</v>
      </c>
      <c r="F1679" s="3"/>
      <c r="G1679" s="5" t="s">
        <v>47</v>
      </c>
      <c r="H1679" s="3"/>
      <c r="I1679" s="12" t="s">
        <v>48</v>
      </c>
      <c r="J1679" s="3"/>
      <c r="K1679" s="3" t="s">
        <v>49</v>
      </c>
      <c r="L1679" s="11" t="s">
        <v>50</v>
      </c>
      <c r="M1679" s="3">
        <v>36</v>
      </c>
      <c r="N1679" s="3"/>
      <c r="O1679" s="10">
        <v>2130658.2400000002</v>
      </c>
      <c r="P1679" s="8" t="s">
        <v>64</v>
      </c>
      <c r="Q1679" s="9" t="s">
        <v>64</v>
      </c>
    </row>
    <row r="1680" spans="1:17" hidden="1" x14ac:dyDescent="0.3">
      <c r="A1680" s="3" t="s">
        <v>3374</v>
      </c>
      <c r="B1680" s="3" t="s">
        <v>5</v>
      </c>
      <c r="C1680" s="3" t="s">
        <v>44</v>
      </c>
      <c r="D1680" s="3" t="s">
        <v>303</v>
      </c>
      <c r="E1680" s="5" t="s">
        <v>304</v>
      </c>
      <c r="F1680" s="3"/>
      <c r="G1680" s="5" t="s">
        <v>47</v>
      </c>
      <c r="H1680" s="3"/>
      <c r="I1680" s="12" t="s">
        <v>48</v>
      </c>
      <c r="J1680" s="3"/>
      <c r="K1680" s="3" t="s">
        <v>49</v>
      </c>
      <c r="L1680" s="11">
        <v>42644</v>
      </c>
      <c r="M1680" s="3">
        <v>36</v>
      </c>
      <c r="N1680" s="3"/>
      <c r="O1680" s="10">
        <v>68833</v>
      </c>
      <c r="P1680" s="8" t="s">
        <v>59</v>
      </c>
      <c r="Q1680" s="9" t="s">
        <v>59</v>
      </c>
    </row>
    <row r="1681" spans="1:17" ht="15" hidden="1" x14ac:dyDescent="0.25">
      <c r="A1681" s="3" t="s">
        <v>2114</v>
      </c>
      <c r="B1681" s="3" t="s">
        <v>17</v>
      </c>
      <c r="C1681" s="3" t="s">
        <v>78</v>
      </c>
      <c r="D1681" s="3" t="s">
        <v>82</v>
      </c>
      <c r="E1681" s="5" t="s">
        <v>83</v>
      </c>
      <c r="F1681" s="3"/>
      <c r="G1681" s="5" t="s">
        <v>47</v>
      </c>
      <c r="H1681" s="3"/>
      <c r="I1681" s="12" t="s">
        <v>57</v>
      </c>
      <c r="J1681" s="3"/>
      <c r="K1681" s="3" t="s">
        <v>58</v>
      </c>
      <c r="L1681" s="11">
        <v>43101</v>
      </c>
      <c r="M1681" s="3">
        <v>24</v>
      </c>
      <c r="N1681" s="3"/>
      <c r="O1681" s="10">
        <v>317000</v>
      </c>
      <c r="P1681" s="8" t="s">
        <v>75</v>
      </c>
      <c r="Q1681" s="9" t="s">
        <v>75</v>
      </c>
    </row>
    <row r="1682" spans="1:17" ht="15" hidden="1" x14ac:dyDescent="0.25">
      <c r="A1682" s="3" t="s">
        <v>2115</v>
      </c>
      <c r="B1682" s="3" t="s">
        <v>2</v>
      </c>
      <c r="C1682" s="3" t="s">
        <v>78</v>
      </c>
      <c r="D1682" s="3" t="s">
        <v>1392</v>
      </c>
      <c r="E1682" s="5" t="s">
        <v>1393</v>
      </c>
      <c r="F1682" s="3"/>
      <c r="G1682" s="5" t="s">
        <v>47</v>
      </c>
      <c r="H1682" s="3"/>
      <c r="I1682" s="12" t="s">
        <v>48</v>
      </c>
      <c r="J1682" s="3"/>
      <c r="K1682" s="3" t="s">
        <v>49</v>
      </c>
      <c r="L1682" s="11">
        <v>42095</v>
      </c>
      <c r="M1682" s="3">
        <v>36</v>
      </c>
      <c r="N1682" s="3"/>
      <c r="O1682" s="10">
        <v>521000</v>
      </c>
      <c r="P1682" s="8" t="s">
        <v>92</v>
      </c>
      <c r="Q1682" s="9" t="s">
        <v>92</v>
      </c>
    </row>
    <row r="1683" spans="1:17" ht="15" hidden="1" x14ac:dyDescent="0.25">
      <c r="A1683" s="3" t="s">
        <v>3375</v>
      </c>
      <c r="B1683" s="3" t="s">
        <v>1394</v>
      </c>
      <c r="C1683" s="3" t="s">
        <v>78</v>
      </c>
      <c r="D1683" s="3" t="s">
        <v>1395</v>
      </c>
      <c r="E1683" s="5" t="s">
        <v>1396</v>
      </c>
      <c r="F1683" s="3"/>
      <c r="G1683" s="5" t="s">
        <v>47</v>
      </c>
      <c r="H1683" s="3"/>
      <c r="I1683" s="12" t="s">
        <v>48</v>
      </c>
      <c r="J1683" s="3"/>
      <c r="K1683" s="3" t="s">
        <v>49</v>
      </c>
      <c r="L1683" s="11" t="s">
        <v>50</v>
      </c>
      <c r="M1683" s="3">
        <v>36</v>
      </c>
      <c r="N1683" s="3"/>
      <c r="O1683" s="10">
        <v>727000</v>
      </c>
      <c r="P1683" s="8" t="s">
        <v>51</v>
      </c>
      <c r="Q1683" s="9" t="s">
        <v>51</v>
      </c>
    </row>
    <row r="1684" spans="1:17" ht="15" hidden="1" x14ac:dyDescent="0.25">
      <c r="A1684" s="3" t="s">
        <v>3376</v>
      </c>
      <c r="B1684" s="3" t="s">
        <v>1394</v>
      </c>
      <c r="C1684" s="3" t="s">
        <v>78</v>
      </c>
      <c r="D1684" s="3" t="s">
        <v>1395</v>
      </c>
      <c r="E1684" s="5" t="s">
        <v>1396</v>
      </c>
      <c r="F1684" s="3"/>
      <c r="G1684" s="5" t="s">
        <v>47</v>
      </c>
      <c r="H1684" s="3"/>
      <c r="I1684" s="12" t="s">
        <v>48</v>
      </c>
      <c r="J1684" s="3"/>
      <c r="K1684" s="3" t="s">
        <v>49</v>
      </c>
      <c r="L1684" s="11" t="s">
        <v>50</v>
      </c>
      <c r="M1684" s="3">
        <v>36</v>
      </c>
      <c r="N1684" s="3"/>
      <c r="O1684" s="10">
        <v>75000</v>
      </c>
      <c r="P1684" s="8" t="s">
        <v>51</v>
      </c>
      <c r="Q1684" s="9" t="s">
        <v>64</v>
      </c>
    </row>
    <row r="1685" spans="1:17" ht="15" hidden="1" x14ac:dyDescent="0.25">
      <c r="A1685" s="3" t="s">
        <v>3377</v>
      </c>
      <c r="B1685" s="3" t="s">
        <v>13</v>
      </c>
      <c r="C1685" s="3" t="s">
        <v>78</v>
      </c>
      <c r="D1685" s="3" t="s">
        <v>1395</v>
      </c>
      <c r="E1685" s="5" t="s">
        <v>1396</v>
      </c>
      <c r="F1685" s="3"/>
      <c r="G1685" s="5" t="s">
        <v>47</v>
      </c>
      <c r="H1685" s="3"/>
      <c r="I1685" s="12" t="s">
        <v>48</v>
      </c>
      <c r="J1685" s="3"/>
      <c r="K1685" s="3" t="s">
        <v>49</v>
      </c>
      <c r="L1685" s="11">
        <v>43191</v>
      </c>
      <c r="M1685" s="3">
        <v>60</v>
      </c>
      <c r="N1685" s="3"/>
      <c r="O1685" s="10">
        <v>67631.149999999994</v>
      </c>
      <c r="P1685" s="8" t="s">
        <v>59</v>
      </c>
      <c r="Q1685" s="9" t="s">
        <v>51</v>
      </c>
    </row>
    <row r="1686" spans="1:17" hidden="1" x14ac:dyDescent="0.3">
      <c r="A1686" s="3" t="s">
        <v>3378</v>
      </c>
      <c r="B1686" s="3" t="s">
        <v>13</v>
      </c>
      <c r="C1686" s="3" t="s">
        <v>78</v>
      </c>
      <c r="D1686" s="3" t="s">
        <v>1395</v>
      </c>
      <c r="E1686" s="5" t="s">
        <v>1396</v>
      </c>
      <c r="F1686" s="3"/>
      <c r="G1686" s="5" t="s">
        <v>47</v>
      </c>
      <c r="H1686" s="3"/>
      <c r="I1686" s="12" t="s">
        <v>48</v>
      </c>
      <c r="J1686" s="3"/>
      <c r="K1686" s="3" t="s">
        <v>49</v>
      </c>
      <c r="L1686" s="11">
        <v>43191</v>
      </c>
      <c r="M1686" s="3">
        <v>60</v>
      </c>
      <c r="N1686" s="3"/>
      <c r="O1686" s="10">
        <v>169170.99</v>
      </c>
      <c r="P1686" s="8" t="s">
        <v>59</v>
      </c>
      <c r="Q1686" s="9" t="s">
        <v>59</v>
      </c>
    </row>
    <row r="1687" spans="1:17" ht="15" hidden="1" x14ac:dyDescent="0.25">
      <c r="A1687" s="3" t="s">
        <v>15</v>
      </c>
      <c r="B1687" s="3" t="s">
        <v>13</v>
      </c>
      <c r="C1687" s="3" t="s">
        <v>78</v>
      </c>
      <c r="D1687" s="3" t="s">
        <v>1395</v>
      </c>
      <c r="E1687" s="5" t="s">
        <v>1396</v>
      </c>
      <c r="F1687" s="3"/>
      <c r="G1687" s="5" t="s">
        <v>47</v>
      </c>
      <c r="H1687" s="3"/>
      <c r="I1687" s="12" t="s">
        <v>48</v>
      </c>
      <c r="J1687" s="3"/>
      <c r="K1687" s="3" t="s">
        <v>49</v>
      </c>
      <c r="L1687" s="11">
        <v>43191</v>
      </c>
      <c r="M1687" s="3">
        <v>60</v>
      </c>
      <c r="N1687" s="3"/>
      <c r="O1687" s="10">
        <v>100000</v>
      </c>
      <c r="P1687" s="8" t="s">
        <v>59</v>
      </c>
      <c r="Q1687" s="9" t="s">
        <v>187</v>
      </c>
    </row>
    <row r="1688" spans="1:17" ht="15" hidden="1" x14ac:dyDescent="0.25">
      <c r="A1688" s="3" t="s">
        <v>14</v>
      </c>
      <c r="B1688" s="3" t="s">
        <v>13</v>
      </c>
      <c r="C1688" s="3" t="s">
        <v>78</v>
      </c>
      <c r="D1688" s="3" t="s">
        <v>1395</v>
      </c>
      <c r="E1688" s="5" t="s">
        <v>1396</v>
      </c>
      <c r="F1688" s="3"/>
      <c r="G1688" s="5" t="s">
        <v>47</v>
      </c>
      <c r="H1688" s="3"/>
      <c r="I1688" s="12" t="s">
        <v>48</v>
      </c>
      <c r="J1688" s="3"/>
      <c r="K1688" s="3" t="s">
        <v>49</v>
      </c>
      <c r="L1688" s="11">
        <v>43191</v>
      </c>
      <c r="M1688" s="3">
        <v>60</v>
      </c>
      <c r="N1688" s="3"/>
      <c r="O1688" s="10">
        <v>150000</v>
      </c>
      <c r="P1688" s="8" t="s">
        <v>59</v>
      </c>
      <c r="Q1688" s="9" t="s">
        <v>84</v>
      </c>
    </row>
    <row r="1689" spans="1:17" ht="15" hidden="1" x14ac:dyDescent="0.25">
      <c r="A1689" s="3" t="s">
        <v>2116</v>
      </c>
      <c r="B1689" s="3" t="s">
        <v>7</v>
      </c>
      <c r="C1689" s="3" t="s">
        <v>78</v>
      </c>
      <c r="D1689" s="3" t="s">
        <v>82</v>
      </c>
      <c r="E1689" s="5" t="s">
        <v>83</v>
      </c>
      <c r="F1689" s="3"/>
      <c r="G1689" s="5" t="s">
        <v>47</v>
      </c>
      <c r="H1689" s="3"/>
      <c r="I1689" s="12" t="s">
        <v>48</v>
      </c>
      <c r="J1689" s="3"/>
      <c r="K1689" s="3" t="s">
        <v>49</v>
      </c>
      <c r="L1689" s="11" t="s">
        <v>50</v>
      </c>
      <c r="M1689" s="3">
        <v>12</v>
      </c>
      <c r="N1689" s="3"/>
      <c r="O1689" s="10">
        <v>83000</v>
      </c>
      <c r="P1689" s="8" t="s">
        <v>84</v>
      </c>
      <c r="Q1689" s="9" t="s">
        <v>84</v>
      </c>
    </row>
    <row r="1690" spans="1:17" ht="15" hidden="1" x14ac:dyDescent="0.25">
      <c r="A1690" s="3" t="s">
        <v>3379</v>
      </c>
      <c r="B1690" s="3" t="s">
        <v>8</v>
      </c>
      <c r="C1690" s="3" t="s">
        <v>78</v>
      </c>
      <c r="D1690" s="3" t="s">
        <v>396</v>
      </c>
      <c r="E1690" s="5" t="s">
        <v>397</v>
      </c>
      <c r="F1690" s="3"/>
      <c r="G1690" s="5" t="s">
        <v>47</v>
      </c>
      <c r="H1690" s="3"/>
      <c r="I1690" s="12" t="s">
        <v>48</v>
      </c>
      <c r="J1690" s="3"/>
      <c r="K1690" s="3" t="s">
        <v>49</v>
      </c>
      <c r="L1690" s="11">
        <v>43070</v>
      </c>
      <c r="M1690" s="3">
        <v>36</v>
      </c>
      <c r="N1690" s="3"/>
      <c r="O1690" s="10">
        <v>85000</v>
      </c>
      <c r="P1690" s="8" t="s">
        <v>103</v>
      </c>
      <c r="Q1690" s="9" t="s">
        <v>103</v>
      </c>
    </row>
    <row r="1691" spans="1:17" ht="15" hidden="1" x14ac:dyDescent="0.25">
      <c r="A1691" s="3" t="s">
        <v>3380</v>
      </c>
      <c r="B1691" s="3" t="s">
        <v>2</v>
      </c>
      <c r="C1691" s="3" t="s">
        <v>78</v>
      </c>
      <c r="D1691" s="3" t="s">
        <v>289</v>
      </c>
      <c r="E1691" s="5" t="s">
        <v>290</v>
      </c>
      <c r="F1691" s="3"/>
      <c r="G1691" s="5" t="s">
        <v>47</v>
      </c>
      <c r="H1691" s="3"/>
      <c r="I1691" s="12" t="s">
        <v>48</v>
      </c>
      <c r="J1691" s="3"/>
      <c r="K1691" s="3" t="s">
        <v>49</v>
      </c>
      <c r="L1691" s="11">
        <v>42705</v>
      </c>
      <c r="M1691" s="3">
        <v>24</v>
      </c>
      <c r="N1691" s="3"/>
      <c r="O1691" s="10">
        <v>231800</v>
      </c>
      <c r="P1691" s="8" t="s">
        <v>103</v>
      </c>
      <c r="Q1691" s="9" t="s">
        <v>103</v>
      </c>
    </row>
    <row r="1692" spans="1:17" ht="15" hidden="1" x14ac:dyDescent="0.25">
      <c r="A1692" s="3" t="s">
        <v>2117</v>
      </c>
      <c r="B1692" s="3" t="s">
        <v>3</v>
      </c>
      <c r="C1692" s="3" t="s">
        <v>78</v>
      </c>
      <c r="D1692" s="3" t="s">
        <v>82</v>
      </c>
      <c r="E1692" s="5" t="s">
        <v>83</v>
      </c>
      <c r="F1692" s="3"/>
      <c r="G1692" s="5" t="s">
        <v>47</v>
      </c>
      <c r="H1692" s="3"/>
      <c r="I1692" s="12" t="s">
        <v>48</v>
      </c>
      <c r="J1692" s="3"/>
      <c r="K1692" s="3" t="s">
        <v>49</v>
      </c>
      <c r="L1692" s="11">
        <v>42948</v>
      </c>
      <c r="M1692" s="3">
        <v>36</v>
      </c>
      <c r="N1692" s="3"/>
      <c r="O1692" s="10">
        <v>40000</v>
      </c>
      <c r="P1692" s="8" t="s">
        <v>75</v>
      </c>
      <c r="Q1692" s="9" t="s">
        <v>75</v>
      </c>
    </row>
    <row r="1693" spans="1:17" hidden="1" x14ac:dyDescent="0.3">
      <c r="A1693" s="3" t="s">
        <v>3381</v>
      </c>
      <c r="B1693" s="3" t="s">
        <v>3</v>
      </c>
      <c r="C1693" s="3" t="s">
        <v>78</v>
      </c>
      <c r="D1693" s="3" t="s">
        <v>1397</v>
      </c>
      <c r="E1693" s="5" t="s">
        <v>1398</v>
      </c>
      <c r="F1693" s="3"/>
      <c r="G1693" s="5" t="s">
        <v>47</v>
      </c>
      <c r="H1693" s="3"/>
      <c r="I1693" s="12" t="s">
        <v>48</v>
      </c>
      <c r="J1693" s="3"/>
      <c r="K1693" s="3" t="s">
        <v>49</v>
      </c>
      <c r="L1693" s="11">
        <v>43040</v>
      </c>
      <c r="M1693" s="3">
        <v>36</v>
      </c>
      <c r="N1693" s="3"/>
      <c r="O1693" s="10">
        <v>2274319.83</v>
      </c>
      <c r="P1693" s="8" t="s">
        <v>59</v>
      </c>
      <c r="Q1693" s="9" t="s">
        <v>59</v>
      </c>
    </row>
    <row r="1694" spans="1:17" ht="15" hidden="1" x14ac:dyDescent="0.25">
      <c r="A1694" s="3" t="s">
        <v>2118</v>
      </c>
      <c r="B1694" s="3" t="s">
        <v>9</v>
      </c>
      <c r="C1694" s="3" t="s">
        <v>78</v>
      </c>
      <c r="D1694" s="3" t="s">
        <v>396</v>
      </c>
      <c r="E1694" s="5" t="s">
        <v>397</v>
      </c>
      <c r="F1694" s="3"/>
      <c r="G1694" s="5" t="s">
        <v>47</v>
      </c>
      <c r="H1694" s="3"/>
      <c r="I1694" s="12" t="s">
        <v>57</v>
      </c>
      <c r="J1694" s="3"/>
      <c r="K1694" s="3" t="s">
        <v>58</v>
      </c>
      <c r="L1694" s="11">
        <v>43344</v>
      </c>
      <c r="M1694" s="3">
        <v>36</v>
      </c>
      <c r="N1694" s="3"/>
      <c r="O1694" s="10">
        <v>0</v>
      </c>
      <c r="P1694" s="8" t="s">
        <v>75</v>
      </c>
      <c r="Q1694" s="9" t="s">
        <v>75</v>
      </c>
    </row>
    <row r="1695" spans="1:17" ht="15" hidden="1" x14ac:dyDescent="0.25">
      <c r="A1695" s="3" t="s">
        <v>3382</v>
      </c>
      <c r="B1695" s="3" t="s">
        <v>9</v>
      </c>
      <c r="C1695" s="3" t="s">
        <v>78</v>
      </c>
      <c r="D1695" s="3" t="s">
        <v>1076</v>
      </c>
      <c r="E1695" s="5" t="s">
        <v>1077</v>
      </c>
      <c r="F1695" s="3"/>
      <c r="G1695" s="5" t="s">
        <v>47</v>
      </c>
      <c r="H1695" s="3"/>
      <c r="I1695" s="12" t="s">
        <v>48</v>
      </c>
      <c r="J1695" s="3"/>
      <c r="K1695" s="3" t="s">
        <v>49</v>
      </c>
      <c r="L1695" s="11">
        <v>43313</v>
      </c>
      <c r="M1695" s="3">
        <v>36</v>
      </c>
      <c r="N1695" s="3"/>
      <c r="O1695" s="10">
        <v>30000</v>
      </c>
      <c r="P1695" s="8" t="s">
        <v>103</v>
      </c>
      <c r="Q1695" s="9" t="s">
        <v>103</v>
      </c>
    </row>
    <row r="1696" spans="1:17" ht="15" hidden="1" x14ac:dyDescent="0.25">
      <c r="A1696" s="3" t="s">
        <v>2119</v>
      </c>
      <c r="B1696" s="3" t="s">
        <v>2</v>
      </c>
      <c r="C1696" s="3" t="s">
        <v>78</v>
      </c>
      <c r="D1696" s="3" t="s">
        <v>396</v>
      </c>
      <c r="E1696" s="5" t="s">
        <v>397</v>
      </c>
      <c r="F1696" s="3"/>
      <c r="G1696" s="5" t="s">
        <v>47</v>
      </c>
      <c r="H1696" s="3"/>
      <c r="I1696" s="12" t="s">
        <v>48</v>
      </c>
      <c r="J1696" s="3"/>
      <c r="K1696" s="3" t="s">
        <v>49</v>
      </c>
      <c r="L1696" s="11">
        <v>42705</v>
      </c>
      <c r="M1696" s="3">
        <v>24</v>
      </c>
      <c r="N1696" s="3"/>
      <c r="O1696" s="10">
        <v>14100</v>
      </c>
      <c r="P1696" s="8" t="s">
        <v>187</v>
      </c>
      <c r="Q1696" s="9" t="s">
        <v>187</v>
      </c>
    </row>
    <row r="1697" spans="1:17" ht="15" hidden="1" x14ac:dyDescent="0.25">
      <c r="A1697" s="3" t="s">
        <v>3383</v>
      </c>
      <c r="B1697" s="3" t="s">
        <v>3</v>
      </c>
      <c r="C1697" s="3" t="s">
        <v>78</v>
      </c>
      <c r="D1697" s="3" t="s">
        <v>283</v>
      </c>
      <c r="E1697" s="5" t="s">
        <v>284</v>
      </c>
      <c r="F1697" s="3"/>
      <c r="G1697" s="5" t="s">
        <v>47</v>
      </c>
      <c r="H1697" s="3"/>
      <c r="I1697" s="12" t="s">
        <v>48</v>
      </c>
      <c r="J1697" s="3"/>
      <c r="K1697" s="3" t="s">
        <v>49</v>
      </c>
      <c r="L1697" s="11">
        <v>43070</v>
      </c>
      <c r="M1697" s="3">
        <v>36</v>
      </c>
      <c r="N1697" s="3"/>
      <c r="O1697" s="10">
        <v>197640</v>
      </c>
      <c r="P1697" s="8" t="s">
        <v>103</v>
      </c>
      <c r="Q1697" s="9" t="s">
        <v>103</v>
      </c>
    </row>
    <row r="1698" spans="1:17" ht="15" hidden="1" x14ac:dyDescent="0.25">
      <c r="A1698" s="3" t="s">
        <v>3384</v>
      </c>
      <c r="B1698" s="3" t="s">
        <v>2</v>
      </c>
      <c r="C1698" s="3" t="s">
        <v>78</v>
      </c>
      <c r="D1698" s="3" t="s">
        <v>289</v>
      </c>
      <c r="E1698" s="5" t="s">
        <v>290</v>
      </c>
      <c r="F1698" s="3"/>
      <c r="G1698" s="5" t="s">
        <v>47</v>
      </c>
      <c r="H1698" s="3"/>
      <c r="I1698" s="12" t="s">
        <v>48</v>
      </c>
      <c r="J1698" s="3"/>
      <c r="K1698" s="3" t="s">
        <v>49</v>
      </c>
      <c r="L1698" s="11">
        <v>42705</v>
      </c>
      <c r="M1698" s="3">
        <v>24</v>
      </c>
      <c r="N1698" s="3"/>
      <c r="O1698" s="10">
        <v>206180</v>
      </c>
      <c r="P1698" s="8" t="s">
        <v>103</v>
      </c>
      <c r="Q1698" s="9" t="s">
        <v>103</v>
      </c>
    </row>
    <row r="1699" spans="1:17" ht="15" hidden="1" x14ac:dyDescent="0.25">
      <c r="A1699" s="3" t="s">
        <v>3385</v>
      </c>
      <c r="B1699" s="3" t="s">
        <v>2</v>
      </c>
      <c r="C1699" s="3" t="s">
        <v>78</v>
      </c>
      <c r="D1699" s="3" t="s">
        <v>289</v>
      </c>
      <c r="E1699" s="5" t="s">
        <v>290</v>
      </c>
      <c r="F1699" s="3"/>
      <c r="G1699" s="5" t="s">
        <v>47</v>
      </c>
      <c r="H1699" s="3"/>
      <c r="I1699" s="12" t="s">
        <v>48</v>
      </c>
      <c r="J1699" s="3"/>
      <c r="K1699" s="3" t="s">
        <v>49</v>
      </c>
      <c r="L1699" s="11">
        <v>42705</v>
      </c>
      <c r="M1699" s="3">
        <v>12</v>
      </c>
      <c r="N1699" s="3"/>
      <c r="O1699" s="10">
        <v>176900</v>
      </c>
      <c r="P1699" s="8" t="s">
        <v>103</v>
      </c>
      <c r="Q1699" s="9" t="s">
        <v>103</v>
      </c>
    </row>
    <row r="1700" spans="1:17" ht="15" hidden="1" x14ac:dyDescent="0.25">
      <c r="A1700" s="3" t="s">
        <v>3386</v>
      </c>
      <c r="B1700" s="3" t="s">
        <v>2</v>
      </c>
      <c r="C1700" s="3" t="s">
        <v>78</v>
      </c>
      <c r="D1700" s="3" t="s">
        <v>289</v>
      </c>
      <c r="E1700" s="5" t="s">
        <v>290</v>
      </c>
      <c r="F1700" s="3"/>
      <c r="G1700" s="5" t="s">
        <v>47</v>
      </c>
      <c r="H1700" s="3"/>
      <c r="I1700" s="12" t="s">
        <v>48</v>
      </c>
      <c r="J1700" s="3"/>
      <c r="K1700" s="3" t="s">
        <v>49</v>
      </c>
      <c r="L1700" s="11">
        <v>42705</v>
      </c>
      <c r="M1700" s="3">
        <v>24</v>
      </c>
      <c r="N1700" s="3"/>
      <c r="O1700" s="10">
        <v>85400</v>
      </c>
      <c r="P1700" s="8" t="s">
        <v>103</v>
      </c>
      <c r="Q1700" s="9" t="s">
        <v>103</v>
      </c>
    </row>
    <row r="1701" spans="1:17" ht="15" hidden="1" x14ac:dyDescent="0.25">
      <c r="A1701" s="3" t="s">
        <v>3387</v>
      </c>
      <c r="B1701" s="3" t="s">
        <v>2</v>
      </c>
      <c r="C1701" s="3" t="s">
        <v>78</v>
      </c>
      <c r="D1701" s="3" t="s">
        <v>208</v>
      </c>
      <c r="E1701" s="5" t="s">
        <v>209</v>
      </c>
      <c r="F1701" s="3"/>
      <c r="G1701" s="5" t="s">
        <v>47</v>
      </c>
      <c r="H1701" s="3"/>
      <c r="I1701" s="12" t="s">
        <v>48</v>
      </c>
      <c r="J1701" s="3"/>
      <c r="K1701" s="3" t="s">
        <v>49</v>
      </c>
      <c r="L1701" s="11">
        <v>42705</v>
      </c>
      <c r="M1701" s="3">
        <v>12</v>
      </c>
      <c r="N1701" s="3"/>
      <c r="O1701" s="10">
        <v>48800</v>
      </c>
      <c r="P1701" s="8" t="s">
        <v>103</v>
      </c>
      <c r="Q1701" s="9" t="s">
        <v>103</v>
      </c>
    </row>
    <row r="1702" spans="1:17" ht="15" hidden="1" x14ac:dyDescent="0.25">
      <c r="A1702" s="3" t="s">
        <v>3388</v>
      </c>
      <c r="B1702" s="3" t="s">
        <v>2</v>
      </c>
      <c r="C1702" s="3" t="s">
        <v>78</v>
      </c>
      <c r="D1702" s="3" t="s">
        <v>289</v>
      </c>
      <c r="E1702" s="5" t="s">
        <v>290</v>
      </c>
      <c r="F1702" s="3"/>
      <c r="G1702" s="5" t="s">
        <v>47</v>
      </c>
      <c r="H1702" s="3"/>
      <c r="I1702" s="12" t="s">
        <v>48</v>
      </c>
      <c r="J1702" s="3"/>
      <c r="K1702" s="3" t="s">
        <v>49</v>
      </c>
      <c r="L1702" s="11">
        <v>42614</v>
      </c>
      <c r="M1702" s="3">
        <v>24</v>
      </c>
      <c r="N1702" s="3"/>
      <c r="O1702" s="10">
        <v>36600</v>
      </c>
      <c r="P1702" s="8" t="s">
        <v>103</v>
      </c>
      <c r="Q1702" s="7" t="s">
        <v>103</v>
      </c>
    </row>
    <row r="1703" spans="1:17" ht="15" hidden="1" x14ac:dyDescent="0.25">
      <c r="A1703" s="3" t="s">
        <v>3389</v>
      </c>
      <c r="B1703" s="3" t="s">
        <v>2</v>
      </c>
      <c r="C1703" s="3" t="s">
        <v>78</v>
      </c>
      <c r="D1703" s="3" t="s">
        <v>289</v>
      </c>
      <c r="E1703" s="5" t="s">
        <v>290</v>
      </c>
      <c r="F1703" s="3"/>
      <c r="G1703" s="5" t="s">
        <v>47</v>
      </c>
      <c r="H1703" s="3"/>
      <c r="I1703" s="12" t="s">
        <v>48</v>
      </c>
      <c r="J1703" s="3"/>
      <c r="K1703" s="3" t="s">
        <v>49</v>
      </c>
      <c r="L1703" s="11">
        <v>42705</v>
      </c>
      <c r="M1703" s="3">
        <v>24</v>
      </c>
      <c r="N1703" s="3"/>
      <c r="O1703" s="10">
        <v>158600</v>
      </c>
      <c r="P1703" s="8" t="s">
        <v>103</v>
      </c>
      <c r="Q1703" s="9" t="s">
        <v>103</v>
      </c>
    </row>
    <row r="1704" spans="1:17" hidden="1" x14ac:dyDescent="0.3">
      <c r="A1704" s="3" t="s">
        <v>3390</v>
      </c>
      <c r="B1704" s="3" t="s">
        <v>24</v>
      </c>
      <c r="C1704" s="3" t="s">
        <v>78</v>
      </c>
      <c r="D1704" s="3" t="s">
        <v>1397</v>
      </c>
      <c r="E1704" s="5" t="s">
        <v>1398</v>
      </c>
      <c r="F1704" s="3"/>
      <c r="G1704" s="5" t="s">
        <v>47</v>
      </c>
      <c r="H1704" s="3"/>
      <c r="I1704" s="12" t="s">
        <v>48</v>
      </c>
      <c r="J1704" s="3"/>
      <c r="K1704" s="3" t="s">
        <v>49</v>
      </c>
      <c r="L1704" s="11">
        <v>42767</v>
      </c>
      <c r="M1704" s="3">
        <v>36</v>
      </c>
      <c r="N1704" s="3"/>
      <c r="O1704" s="10">
        <v>85170</v>
      </c>
      <c r="P1704" s="8" t="s">
        <v>108</v>
      </c>
      <c r="Q1704" s="9" t="s">
        <v>59</v>
      </c>
    </row>
    <row r="1705" spans="1:17" ht="15" hidden="1" x14ac:dyDescent="0.25">
      <c r="A1705" s="3" t="s">
        <v>3391</v>
      </c>
      <c r="B1705" s="3" t="s">
        <v>24</v>
      </c>
      <c r="C1705" s="3" t="s">
        <v>78</v>
      </c>
      <c r="D1705" s="3" t="s">
        <v>1397</v>
      </c>
      <c r="E1705" s="5" t="s">
        <v>1398</v>
      </c>
      <c r="F1705" s="3"/>
      <c r="G1705" s="5" t="s">
        <v>47</v>
      </c>
      <c r="H1705" s="3"/>
      <c r="I1705" s="12" t="s">
        <v>48</v>
      </c>
      <c r="J1705" s="3"/>
      <c r="K1705" s="3" t="s">
        <v>49</v>
      </c>
      <c r="L1705" s="11">
        <v>42767</v>
      </c>
      <c r="M1705" s="3">
        <v>36</v>
      </c>
      <c r="N1705" s="3"/>
      <c r="O1705" s="10">
        <v>100000</v>
      </c>
      <c r="P1705" s="8" t="s">
        <v>108</v>
      </c>
      <c r="Q1705" s="9" t="s">
        <v>113</v>
      </c>
    </row>
    <row r="1706" spans="1:17" ht="15" hidden="1" x14ac:dyDescent="0.25">
      <c r="A1706" s="3" t="s">
        <v>3392</v>
      </c>
      <c r="B1706" s="3" t="s">
        <v>24</v>
      </c>
      <c r="C1706" s="3" t="s">
        <v>78</v>
      </c>
      <c r="D1706" s="3" t="s">
        <v>1397</v>
      </c>
      <c r="E1706" s="5" t="s">
        <v>1398</v>
      </c>
      <c r="F1706" s="3"/>
      <c r="G1706" s="5" t="s">
        <v>47</v>
      </c>
      <c r="H1706" s="3"/>
      <c r="I1706" s="12" t="s">
        <v>48</v>
      </c>
      <c r="J1706" s="3"/>
      <c r="K1706" s="3" t="s">
        <v>49</v>
      </c>
      <c r="L1706" s="11">
        <v>42767</v>
      </c>
      <c r="M1706" s="3">
        <v>36</v>
      </c>
      <c r="N1706" s="3"/>
      <c r="O1706" s="10">
        <v>50000</v>
      </c>
      <c r="P1706" s="8" t="s">
        <v>108</v>
      </c>
      <c r="Q1706" s="9" t="s">
        <v>108</v>
      </c>
    </row>
    <row r="1707" spans="1:17" ht="15" hidden="1" x14ac:dyDescent="0.25">
      <c r="A1707" s="3" t="s">
        <v>3393</v>
      </c>
      <c r="B1707" s="3" t="s">
        <v>2</v>
      </c>
      <c r="C1707" s="3" t="s">
        <v>44</v>
      </c>
      <c r="D1707" s="3" t="s">
        <v>82</v>
      </c>
      <c r="E1707" s="5" t="s">
        <v>83</v>
      </c>
      <c r="F1707" s="3"/>
      <c r="G1707" s="5" t="s">
        <v>47</v>
      </c>
      <c r="H1707" s="3"/>
      <c r="I1707" s="12" t="s">
        <v>48</v>
      </c>
      <c r="J1707" s="3"/>
      <c r="K1707" s="3" t="s">
        <v>49</v>
      </c>
      <c r="L1707" s="11">
        <v>42430</v>
      </c>
      <c r="M1707" s="3">
        <v>48</v>
      </c>
      <c r="N1707" s="3"/>
      <c r="O1707" s="10">
        <v>800000</v>
      </c>
      <c r="P1707" s="8" t="s">
        <v>108</v>
      </c>
      <c r="Q1707" s="9" t="s">
        <v>108</v>
      </c>
    </row>
    <row r="1708" spans="1:17" ht="15" hidden="1" x14ac:dyDescent="0.25">
      <c r="A1708" s="3" t="s">
        <v>2120</v>
      </c>
      <c r="B1708" s="3" t="s">
        <v>2</v>
      </c>
      <c r="C1708" s="3" t="s">
        <v>78</v>
      </c>
      <c r="D1708" s="3" t="s">
        <v>801</v>
      </c>
      <c r="E1708" s="5" t="s">
        <v>802</v>
      </c>
      <c r="F1708" s="3"/>
      <c r="G1708" s="5" t="s">
        <v>47</v>
      </c>
      <c r="H1708" s="3"/>
      <c r="I1708" s="12" t="s">
        <v>48</v>
      </c>
      <c r="J1708" s="3"/>
      <c r="K1708" s="3" t="s">
        <v>49</v>
      </c>
      <c r="L1708" s="11" t="s">
        <v>50</v>
      </c>
      <c r="M1708" s="3">
        <v>36</v>
      </c>
      <c r="N1708" s="3"/>
      <c r="O1708" s="10">
        <v>92800</v>
      </c>
      <c r="P1708" s="8" t="s">
        <v>84</v>
      </c>
      <c r="Q1708" s="9" t="s">
        <v>84</v>
      </c>
    </row>
    <row r="1709" spans="1:17" ht="15" hidden="1" x14ac:dyDescent="0.25">
      <c r="A1709" s="3" t="s">
        <v>3394</v>
      </c>
      <c r="B1709" s="3" t="s">
        <v>24</v>
      </c>
      <c r="C1709" s="3" t="s">
        <v>78</v>
      </c>
      <c r="D1709" s="3" t="s">
        <v>396</v>
      </c>
      <c r="E1709" s="5" t="s">
        <v>397</v>
      </c>
      <c r="F1709" s="3"/>
      <c r="G1709" s="5" t="s">
        <v>47</v>
      </c>
      <c r="H1709" s="3"/>
      <c r="I1709" s="12" t="s">
        <v>48</v>
      </c>
      <c r="J1709" s="3"/>
      <c r="K1709" s="3" t="s">
        <v>49</v>
      </c>
      <c r="L1709" s="11">
        <v>42644</v>
      </c>
      <c r="M1709" s="3">
        <v>36</v>
      </c>
      <c r="N1709" s="3"/>
      <c r="O1709" s="10">
        <v>1</v>
      </c>
      <c r="P1709" s="8" t="s">
        <v>246</v>
      </c>
      <c r="Q1709" s="9" t="s">
        <v>246</v>
      </c>
    </row>
    <row r="1710" spans="1:17" ht="15" hidden="1" x14ac:dyDescent="0.25">
      <c r="A1710" s="3" t="s">
        <v>3395</v>
      </c>
      <c r="B1710" s="3" t="s">
        <v>24</v>
      </c>
      <c r="C1710" s="3" t="s">
        <v>44</v>
      </c>
      <c r="D1710" s="3" t="s">
        <v>396</v>
      </c>
      <c r="E1710" s="5" t="s">
        <v>397</v>
      </c>
      <c r="F1710" s="3"/>
      <c r="G1710" s="5" t="s">
        <v>47</v>
      </c>
      <c r="H1710" s="3"/>
      <c r="I1710" s="12" t="s">
        <v>48</v>
      </c>
      <c r="J1710" s="3"/>
      <c r="K1710" s="3" t="s">
        <v>49</v>
      </c>
      <c r="L1710" s="11">
        <v>42705</v>
      </c>
      <c r="M1710" s="3">
        <v>60</v>
      </c>
      <c r="N1710" s="3"/>
      <c r="O1710" s="10">
        <v>250903</v>
      </c>
      <c r="P1710" s="8" t="s">
        <v>103</v>
      </c>
      <c r="Q1710" s="9" t="s">
        <v>103</v>
      </c>
    </row>
    <row r="1711" spans="1:17" ht="15" hidden="1" x14ac:dyDescent="0.25">
      <c r="A1711" s="3" t="s">
        <v>3396</v>
      </c>
      <c r="B1711" s="3" t="s">
        <v>24</v>
      </c>
      <c r="C1711" s="3" t="s">
        <v>78</v>
      </c>
      <c r="D1711" s="3" t="s">
        <v>396</v>
      </c>
      <c r="E1711" s="5" t="s">
        <v>397</v>
      </c>
      <c r="F1711" s="3"/>
      <c r="G1711" s="5" t="s">
        <v>47</v>
      </c>
      <c r="H1711" s="3"/>
      <c r="I1711" s="12" t="s">
        <v>48</v>
      </c>
      <c r="J1711" s="3"/>
      <c r="K1711" s="3" t="s">
        <v>49</v>
      </c>
      <c r="L1711" s="11">
        <v>42644</v>
      </c>
      <c r="M1711" s="3">
        <v>36</v>
      </c>
      <c r="N1711" s="3"/>
      <c r="O1711" s="10">
        <v>1</v>
      </c>
      <c r="P1711" s="8" t="s">
        <v>246</v>
      </c>
      <c r="Q1711" s="9" t="s">
        <v>81</v>
      </c>
    </row>
    <row r="1712" spans="1:17" ht="15" hidden="1" x14ac:dyDescent="0.25">
      <c r="A1712" s="3" t="s">
        <v>3397</v>
      </c>
      <c r="B1712" s="3" t="s">
        <v>24</v>
      </c>
      <c r="C1712" s="3" t="s">
        <v>44</v>
      </c>
      <c r="D1712" s="3" t="s">
        <v>396</v>
      </c>
      <c r="E1712" s="5" t="s">
        <v>397</v>
      </c>
      <c r="F1712" s="3"/>
      <c r="G1712" s="5" t="s">
        <v>47</v>
      </c>
      <c r="H1712" s="3"/>
      <c r="I1712" s="12" t="s">
        <v>48</v>
      </c>
      <c r="J1712" s="3"/>
      <c r="K1712" s="3" t="s">
        <v>49</v>
      </c>
      <c r="L1712" s="11">
        <v>42705</v>
      </c>
      <c r="M1712" s="3">
        <v>60</v>
      </c>
      <c r="N1712" s="3"/>
      <c r="O1712" s="10">
        <v>250000</v>
      </c>
      <c r="P1712" s="8" t="s">
        <v>103</v>
      </c>
      <c r="Q1712" s="9" t="s">
        <v>215</v>
      </c>
    </row>
    <row r="1713" spans="1:17" ht="15" hidden="1" x14ac:dyDescent="0.25">
      <c r="A1713" s="3" t="s">
        <v>3398</v>
      </c>
      <c r="B1713" s="3" t="s">
        <v>5</v>
      </c>
      <c r="C1713" s="3" t="s">
        <v>78</v>
      </c>
      <c r="D1713" s="3" t="s">
        <v>1399</v>
      </c>
      <c r="E1713" s="5" t="s">
        <v>1400</v>
      </c>
      <c r="F1713" s="3"/>
      <c r="G1713" s="5" t="s">
        <v>47</v>
      </c>
      <c r="H1713" s="3"/>
      <c r="I1713" s="12" t="s">
        <v>48</v>
      </c>
      <c r="J1713" s="3"/>
      <c r="K1713" s="3" t="s">
        <v>49</v>
      </c>
      <c r="L1713" s="11">
        <v>42675</v>
      </c>
      <c r="M1713" s="3">
        <v>48</v>
      </c>
      <c r="N1713" s="3"/>
      <c r="O1713" s="10">
        <v>224000</v>
      </c>
      <c r="P1713" s="8" t="s">
        <v>64</v>
      </c>
      <c r="Q1713" s="9" t="s">
        <v>64</v>
      </c>
    </row>
    <row r="1714" spans="1:17" ht="15" hidden="1" x14ac:dyDescent="0.25">
      <c r="A1714" s="3" t="s">
        <v>2121</v>
      </c>
      <c r="B1714" s="3" t="s">
        <v>3</v>
      </c>
      <c r="C1714" s="3" t="s">
        <v>78</v>
      </c>
      <c r="D1714" s="3" t="s">
        <v>998</v>
      </c>
      <c r="E1714" s="5" t="s">
        <v>999</v>
      </c>
      <c r="F1714" s="3"/>
      <c r="G1714" s="5" t="s">
        <v>47</v>
      </c>
      <c r="H1714" s="3"/>
      <c r="I1714" s="12" t="s">
        <v>48</v>
      </c>
      <c r="J1714" s="3"/>
      <c r="K1714" s="3" t="s">
        <v>49</v>
      </c>
      <c r="L1714" s="11">
        <v>43040</v>
      </c>
      <c r="M1714" s="3">
        <v>24</v>
      </c>
      <c r="N1714" s="3"/>
      <c r="O1714" s="10">
        <v>54500</v>
      </c>
      <c r="P1714" s="8" t="s">
        <v>187</v>
      </c>
      <c r="Q1714" s="9" t="s">
        <v>187</v>
      </c>
    </row>
    <row r="1715" spans="1:17" ht="15" hidden="1" x14ac:dyDescent="0.25">
      <c r="A1715" s="3" t="s">
        <v>3399</v>
      </c>
      <c r="B1715" s="3" t="s">
        <v>7</v>
      </c>
      <c r="C1715" s="3" t="s">
        <v>78</v>
      </c>
      <c r="D1715" s="3" t="s">
        <v>385</v>
      </c>
      <c r="E1715" s="5" t="s">
        <v>47</v>
      </c>
      <c r="F1715" s="3"/>
      <c r="G1715" s="5" t="s">
        <v>47</v>
      </c>
      <c r="H1715" s="3"/>
      <c r="I1715" s="12" t="s">
        <v>48</v>
      </c>
      <c r="J1715" s="3"/>
      <c r="K1715" s="3" t="s">
        <v>49</v>
      </c>
      <c r="L1715" s="11">
        <v>42705</v>
      </c>
      <c r="M1715" s="3">
        <v>36</v>
      </c>
      <c r="N1715" s="3"/>
      <c r="O1715" s="10">
        <v>65297.29</v>
      </c>
      <c r="P1715" s="8" t="s">
        <v>51</v>
      </c>
      <c r="Q1715" s="9" t="s">
        <v>51</v>
      </c>
    </row>
    <row r="1716" spans="1:17" ht="45" hidden="1" x14ac:dyDescent="0.25">
      <c r="A1716" s="14" t="s">
        <v>3400</v>
      </c>
      <c r="B1716" s="3" t="s">
        <v>20</v>
      </c>
      <c r="C1716" s="3" t="s">
        <v>78</v>
      </c>
      <c r="D1716" s="3" t="s">
        <v>385</v>
      </c>
      <c r="E1716" s="5" t="s">
        <v>47</v>
      </c>
      <c r="F1716" s="3"/>
      <c r="G1716" s="5" t="s">
        <v>47</v>
      </c>
      <c r="H1716" s="3"/>
      <c r="I1716" s="12" t="s">
        <v>48</v>
      </c>
      <c r="J1716" s="3"/>
      <c r="K1716" s="3" t="s">
        <v>49</v>
      </c>
      <c r="L1716" s="11" t="s">
        <v>50</v>
      </c>
      <c r="M1716" s="3">
        <v>48</v>
      </c>
      <c r="N1716" s="3"/>
      <c r="O1716" s="10">
        <v>112468.37</v>
      </c>
      <c r="P1716" s="8" t="s">
        <v>51</v>
      </c>
      <c r="Q1716" s="9" t="s">
        <v>51</v>
      </c>
    </row>
    <row r="1717" spans="1:17" ht="45" hidden="1" x14ac:dyDescent="0.25">
      <c r="A1717" s="14" t="s">
        <v>3401</v>
      </c>
      <c r="B1717" s="3" t="s">
        <v>20</v>
      </c>
      <c r="C1717" s="3" t="s">
        <v>78</v>
      </c>
      <c r="D1717" s="3" t="s">
        <v>385</v>
      </c>
      <c r="E1717" s="5" t="s">
        <v>47</v>
      </c>
      <c r="F1717" s="3"/>
      <c r="G1717" s="5" t="s">
        <v>47</v>
      </c>
      <c r="H1717" s="3"/>
      <c r="I1717" s="12" t="s">
        <v>48</v>
      </c>
      <c r="J1717" s="3"/>
      <c r="K1717" s="3" t="s">
        <v>49</v>
      </c>
      <c r="L1717" s="11" t="s">
        <v>50</v>
      </c>
      <c r="M1717" s="3">
        <v>48</v>
      </c>
      <c r="N1717" s="3"/>
      <c r="O1717" s="10">
        <v>27000</v>
      </c>
      <c r="P1717" s="8" t="s">
        <v>51</v>
      </c>
      <c r="Q1717" s="9" t="s">
        <v>113</v>
      </c>
    </row>
    <row r="1718" spans="1:17" ht="15" hidden="1" x14ac:dyDescent="0.25">
      <c r="A1718" s="3" t="s">
        <v>3402</v>
      </c>
      <c r="B1718" s="3" t="s">
        <v>7</v>
      </c>
      <c r="C1718" s="3" t="s">
        <v>78</v>
      </c>
      <c r="D1718" s="3" t="s">
        <v>1153</v>
      </c>
      <c r="E1718" s="5" t="s">
        <v>1154</v>
      </c>
      <c r="F1718" s="3"/>
      <c r="G1718" s="5" t="s">
        <v>47</v>
      </c>
      <c r="H1718" s="3"/>
      <c r="I1718" s="12" t="s">
        <v>48</v>
      </c>
      <c r="J1718" s="3"/>
      <c r="K1718" s="3" t="s">
        <v>49</v>
      </c>
      <c r="L1718" s="11">
        <v>42705</v>
      </c>
      <c r="M1718" s="3">
        <v>48</v>
      </c>
      <c r="N1718" s="3"/>
      <c r="O1718" s="10">
        <v>244000</v>
      </c>
      <c r="P1718" s="8" t="s">
        <v>51</v>
      </c>
      <c r="Q1718" s="9" t="s">
        <v>51</v>
      </c>
    </row>
    <row r="1719" spans="1:17" ht="15" hidden="1" x14ac:dyDescent="0.25">
      <c r="A1719" s="3" t="s">
        <v>3403</v>
      </c>
      <c r="B1719" s="3" t="s">
        <v>7</v>
      </c>
      <c r="C1719" s="3" t="s">
        <v>78</v>
      </c>
      <c r="D1719" s="3" t="s">
        <v>386</v>
      </c>
      <c r="E1719" s="5" t="s">
        <v>387</v>
      </c>
      <c r="F1719" s="3"/>
      <c r="G1719" s="5" t="s">
        <v>47</v>
      </c>
      <c r="H1719" s="3"/>
      <c r="I1719" s="12" t="s">
        <v>48</v>
      </c>
      <c r="J1719" s="3"/>
      <c r="K1719" s="3" t="s">
        <v>49</v>
      </c>
      <c r="L1719" s="11">
        <v>42856</v>
      </c>
      <c r="M1719" s="3">
        <v>36</v>
      </c>
      <c r="N1719" s="3"/>
      <c r="O1719" s="10">
        <v>141000</v>
      </c>
      <c r="P1719" s="8" t="s">
        <v>103</v>
      </c>
      <c r="Q1719" s="9" t="s">
        <v>103</v>
      </c>
    </row>
    <row r="1720" spans="1:17" ht="15" hidden="1" x14ac:dyDescent="0.25">
      <c r="A1720" s="3" t="s">
        <v>3404</v>
      </c>
      <c r="B1720" s="3" t="s">
        <v>20</v>
      </c>
      <c r="C1720" s="3" t="s">
        <v>78</v>
      </c>
      <c r="D1720" s="3" t="s">
        <v>1401</v>
      </c>
      <c r="E1720" s="5" t="s">
        <v>1402</v>
      </c>
      <c r="F1720" s="3"/>
      <c r="G1720" s="5" t="s">
        <v>47</v>
      </c>
      <c r="H1720" s="3"/>
      <c r="I1720" s="12" t="s">
        <v>48</v>
      </c>
      <c r="J1720" s="3"/>
      <c r="K1720" s="3" t="s">
        <v>49</v>
      </c>
      <c r="L1720" s="11" t="s">
        <v>50</v>
      </c>
      <c r="M1720" s="3">
        <v>36</v>
      </c>
      <c r="N1720" s="3"/>
      <c r="O1720" s="10">
        <v>149279.20000000001</v>
      </c>
      <c r="P1720" s="8" t="s">
        <v>51</v>
      </c>
      <c r="Q1720" s="9" t="s">
        <v>51</v>
      </c>
    </row>
    <row r="1721" spans="1:17" ht="15" hidden="1" x14ac:dyDescent="0.25">
      <c r="A1721" s="3" t="s">
        <v>3405</v>
      </c>
      <c r="B1721" s="3" t="s">
        <v>20</v>
      </c>
      <c r="C1721" s="3" t="s">
        <v>78</v>
      </c>
      <c r="D1721" s="3" t="s">
        <v>1401</v>
      </c>
      <c r="E1721" s="5" t="s">
        <v>1402</v>
      </c>
      <c r="F1721" s="3"/>
      <c r="G1721" s="5" t="s">
        <v>47</v>
      </c>
      <c r="H1721" s="3"/>
      <c r="I1721" s="12" t="s">
        <v>48</v>
      </c>
      <c r="J1721" s="3"/>
      <c r="K1721" s="3" t="s">
        <v>49</v>
      </c>
      <c r="L1721" s="11" t="s">
        <v>50</v>
      </c>
      <c r="M1721" s="3">
        <v>36</v>
      </c>
      <c r="N1721" s="3"/>
      <c r="O1721" s="10">
        <v>10000</v>
      </c>
      <c r="P1721" s="8" t="s">
        <v>51</v>
      </c>
      <c r="Q1721" s="9" t="s">
        <v>113</v>
      </c>
    </row>
    <row r="1722" spans="1:17" ht="15" hidden="1" x14ac:dyDescent="0.25">
      <c r="A1722" s="3" t="s">
        <v>3406</v>
      </c>
      <c r="B1722" s="3" t="s">
        <v>3</v>
      </c>
      <c r="C1722" s="3" t="s">
        <v>44</v>
      </c>
      <c r="D1722" s="3" t="s">
        <v>366</v>
      </c>
      <c r="E1722" s="5" t="s">
        <v>367</v>
      </c>
      <c r="F1722" s="3"/>
      <c r="G1722" s="5" t="s">
        <v>47</v>
      </c>
      <c r="H1722" s="3"/>
      <c r="I1722" s="12" t="s">
        <v>48</v>
      </c>
      <c r="J1722" s="3"/>
      <c r="K1722" s="3" t="s">
        <v>49</v>
      </c>
      <c r="L1722" s="11">
        <v>42767</v>
      </c>
      <c r="M1722" s="3">
        <v>36</v>
      </c>
      <c r="N1722" s="3"/>
      <c r="O1722" s="10">
        <v>39571.31</v>
      </c>
      <c r="P1722" s="8" t="s">
        <v>51</v>
      </c>
      <c r="Q1722" s="9" t="s">
        <v>51</v>
      </c>
    </row>
    <row r="1723" spans="1:17" ht="15" hidden="1" x14ac:dyDescent="0.25">
      <c r="A1723" s="3" t="s">
        <v>3407</v>
      </c>
      <c r="B1723" s="3" t="s">
        <v>17</v>
      </c>
      <c r="C1723" s="3" t="s">
        <v>78</v>
      </c>
      <c r="D1723" s="3" t="s">
        <v>396</v>
      </c>
      <c r="E1723" s="5" t="s">
        <v>397</v>
      </c>
      <c r="F1723" s="3"/>
      <c r="G1723" s="5" t="s">
        <v>47</v>
      </c>
      <c r="H1723" s="3"/>
      <c r="I1723" s="12" t="s">
        <v>48</v>
      </c>
      <c r="J1723" s="3"/>
      <c r="K1723" s="3" t="s">
        <v>49</v>
      </c>
      <c r="L1723" s="11">
        <v>43070</v>
      </c>
      <c r="M1723" s="3">
        <v>60</v>
      </c>
      <c r="N1723" s="3"/>
      <c r="O1723" s="10">
        <v>192000</v>
      </c>
      <c r="P1723" s="8" t="s">
        <v>103</v>
      </c>
      <c r="Q1723" s="9" t="s">
        <v>103</v>
      </c>
    </row>
    <row r="1724" spans="1:17" ht="15" hidden="1" x14ac:dyDescent="0.25">
      <c r="A1724" s="3" t="s">
        <v>3408</v>
      </c>
      <c r="B1724" s="3" t="s">
        <v>2</v>
      </c>
      <c r="C1724" s="3" t="s">
        <v>78</v>
      </c>
      <c r="D1724" s="3" t="s">
        <v>396</v>
      </c>
      <c r="E1724" s="5" t="s">
        <v>397</v>
      </c>
      <c r="F1724" s="3"/>
      <c r="G1724" s="5" t="s">
        <v>47</v>
      </c>
      <c r="H1724" s="3"/>
      <c r="I1724" s="12" t="s">
        <v>57</v>
      </c>
      <c r="J1724" s="3"/>
      <c r="K1724" s="3" t="s">
        <v>58</v>
      </c>
      <c r="L1724" s="11">
        <v>42705</v>
      </c>
      <c r="M1724" s="3">
        <v>36</v>
      </c>
      <c r="N1724" s="3"/>
      <c r="O1724" s="10">
        <v>170000</v>
      </c>
      <c r="P1724" s="8" t="s">
        <v>113</v>
      </c>
      <c r="Q1724" s="9" t="s">
        <v>113</v>
      </c>
    </row>
    <row r="1725" spans="1:17" ht="15" hidden="1" x14ac:dyDescent="0.25">
      <c r="A1725" s="3" t="s">
        <v>3409</v>
      </c>
      <c r="B1725" s="3" t="s">
        <v>6</v>
      </c>
      <c r="C1725" s="3" t="s">
        <v>78</v>
      </c>
      <c r="D1725" s="3" t="s">
        <v>396</v>
      </c>
      <c r="E1725" s="5" t="s">
        <v>397</v>
      </c>
      <c r="F1725" s="3"/>
      <c r="G1725" s="5" t="s">
        <v>47</v>
      </c>
      <c r="H1725" s="3"/>
      <c r="I1725" s="12" t="s">
        <v>48</v>
      </c>
      <c r="J1725" s="3"/>
      <c r="K1725" s="3" t="s">
        <v>49</v>
      </c>
      <c r="L1725" s="11">
        <v>42644</v>
      </c>
      <c r="M1725" s="3">
        <v>36</v>
      </c>
      <c r="N1725" s="3"/>
      <c r="O1725" s="10">
        <v>1500000</v>
      </c>
      <c r="P1725" s="8" t="s">
        <v>108</v>
      </c>
      <c r="Q1725" s="9" t="s">
        <v>108</v>
      </c>
    </row>
    <row r="1726" spans="1:17" ht="15" hidden="1" x14ac:dyDescent="0.25">
      <c r="A1726" s="3" t="s">
        <v>3410</v>
      </c>
      <c r="B1726" s="3" t="s">
        <v>5</v>
      </c>
      <c r="C1726" s="3" t="s">
        <v>78</v>
      </c>
      <c r="D1726" s="3" t="s">
        <v>396</v>
      </c>
      <c r="E1726" s="5" t="s">
        <v>397</v>
      </c>
      <c r="F1726" s="3"/>
      <c r="G1726" s="5" t="s">
        <v>47</v>
      </c>
      <c r="H1726" s="3"/>
      <c r="I1726" s="12" t="s">
        <v>48</v>
      </c>
      <c r="J1726" s="3"/>
      <c r="K1726" s="3" t="s">
        <v>49</v>
      </c>
      <c r="L1726" s="11">
        <v>42705</v>
      </c>
      <c r="M1726" s="3">
        <v>24</v>
      </c>
      <c r="N1726" s="3"/>
      <c r="O1726" s="10">
        <v>13000</v>
      </c>
      <c r="P1726" s="8" t="s">
        <v>113</v>
      </c>
      <c r="Q1726" s="9" t="s">
        <v>113</v>
      </c>
    </row>
    <row r="1727" spans="1:17" ht="15" hidden="1" x14ac:dyDescent="0.25">
      <c r="A1727" s="3" t="s">
        <v>3411</v>
      </c>
      <c r="B1727" s="3" t="s">
        <v>17</v>
      </c>
      <c r="C1727" s="3" t="s">
        <v>78</v>
      </c>
      <c r="D1727" s="3" t="s">
        <v>396</v>
      </c>
      <c r="E1727" s="5" t="s">
        <v>397</v>
      </c>
      <c r="F1727" s="3"/>
      <c r="G1727" s="5" t="s">
        <v>47</v>
      </c>
      <c r="H1727" s="3"/>
      <c r="I1727" s="12" t="s">
        <v>48</v>
      </c>
      <c r="J1727" s="3"/>
      <c r="K1727" s="3" t="s">
        <v>49</v>
      </c>
      <c r="L1727" s="11">
        <v>43221</v>
      </c>
      <c r="M1727" s="3">
        <v>36</v>
      </c>
      <c r="N1727" s="3"/>
      <c r="O1727" s="10">
        <v>2507000</v>
      </c>
      <c r="P1727" s="8" t="s">
        <v>103</v>
      </c>
      <c r="Q1727" s="7" t="s">
        <v>103</v>
      </c>
    </row>
    <row r="1728" spans="1:17" ht="15" hidden="1" x14ac:dyDescent="0.25">
      <c r="A1728" s="3" t="s">
        <v>3412</v>
      </c>
      <c r="B1728" s="3" t="s">
        <v>6</v>
      </c>
      <c r="C1728" s="3" t="s">
        <v>78</v>
      </c>
      <c r="D1728" s="3" t="s">
        <v>396</v>
      </c>
      <c r="E1728" s="5" t="s">
        <v>397</v>
      </c>
      <c r="F1728" s="3"/>
      <c r="G1728" s="5" t="s">
        <v>47</v>
      </c>
      <c r="H1728" s="3"/>
      <c r="I1728" s="12" t="s">
        <v>57</v>
      </c>
      <c r="J1728" s="3"/>
      <c r="K1728" s="3" t="s">
        <v>58</v>
      </c>
      <c r="L1728" s="11">
        <v>42705</v>
      </c>
      <c r="M1728" s="3">
        <v>24</v>
      </c>
      <c r="N1728" s="3"/>
      <c r="O1728" s="10">
        <v>5234000</v>
      </c>
      <c r="P1728" s="8" t="s">
        <v>113</v>
      </c>
      <c r="Q1728" s="9" t="s">
        <v>113</v>
      </c>
    </row>
    <row r="1729" spans="1:17" ht="15" hidden="1" x14ac:dyDescent="0.25">
      <c r="A1729" s="3" t="s">
        <v>3413</v>
      </c>
      <c r="B1729" s="3" t="s">
        <v>2</v>
      </c>
      <c r="C1729" s="3" t="s">
        <v>78</v>
      </c>
      <c r="D1729" s="3" t="s">
        <v>396</v>
      </c>
      <c r="E1729" s="5" t="s">
        <v>397</v>
      </c>
      <c r="F1729" s="3"/>
      <c r="G1729" s="5" t="s">
        <v>47</v>
      </c>
      <c r="H1729" s="3"/>
      <c r="I1729" s="12" t="s">
        <v>48</v>
      </c>
      <c r="J1729" s="3"/>
      <c r="K1729" s="3" t="s">
        <v>49</v>
      </c>
      <c r="L1729" s="11">
        <v>42705</v>
      </c>
      <c r="M1729" s="3">
        <v>60</v>
      </c>
      <c r="N1729" s="3"/>
      <c r="O1729" s="10">
        <v>45000</v>
      </c>
      <c r="P1729" s="8" t="s">
        <v>113</v>
      </c>
      <c r="Q1729" s="9" t="s">
        <v>113</v>
      </c>
    </row>
    <row r="1730" spans="1:17" ht="15" hidden="1" x14ac:dyDescent="0.25">
      <c r="A1730" s="3" t="s">
        <v>3414</v>
      </c>
      <c r="B1730" s="3" t="s">
        <v>7</v>
      </c>
      <c r="C1730" s="3" t="s">
        <v>78</v>
      </c>
      <c r="D1730" s="3" t="s">
        <v>438</v>
      </c>
      <c r="E1730" s="5" t="s">
        <v>439</v>
      </c>
      <c r="F1730" s="3"/>
      <c r="G1730" s="5" t="s">
        <v>47</v>
      </c>
      <c r="H1730" s="3"/>
      <c r="I1730" s="12" t="s">
        <v>48</v>
      </c>
      <c r="J1730" s="3"/>
      <c r="K1730" s="3" t="s">
        <v>49</v>
      </c>
      <c r="L1730" s="11">
        <v>42887</v>
      </c>
      <c r="M1730" s="3">
        <v>24</v>
      </c>
      <c r="N1730" s="3"/>
      <c r="O1730" s="10">
        <v>32000</v>
      </c>
      <c r="P1730" s="8" t="s">
        <v>103</v>
      </c>
      <c r="Q1730" s="9" t="s">
        <v>103</v>
      </c>
    </row>
    <row r="1731" spans="1:17" ht="15" hidden="1" x14ac:dyDescent="0.25">
      <c r="A1731" s="3" t="s">
        <v>3415</v>
      </c>
      <c r="B1731" s="3" t="s">
        <v>4</v>
      </c>
      <c r="C1731" s="3" t="s">
        <v>78</v>
      </c>
      <c r="D1731" s="3" t="s">
        <v>438</v>
      </c>
      <c r="E1731" s="5" t="s">
        <v>439</v>
      </c>
      <c r="F1731" s="3"/>
      <c r="G1731" s="5" t="s">
        <v>47</v>
      </c>
      <c r="H1731" s="3"/>
      <c r="I1731" s="12" t="s">
        <v>57</v>
      </c>
      <c r="J1731" s="3"/>
      <c r="K1731" s="3" t="s">
        <v>49</v>
      </c>
      <c r="L1731" s="11">
        <v>43191</v>
      </c>
      <c r="M1731" s="3">
        <v>24</v>
      </c>
      <c r="N1731" s="3"/>
      <c r="O1731" s="10">
        <v>35000</v>
      </c>
      <c r="P1731" s="8" t="s">
        <v>108</v>
      </c>
      <c r="Q1731" s="9" t="s">
        <v>108</v>
      </c>
    </row>
    <row r="1732" spans="1:17" ht="15" hidden="1" x14ac:dyDescent="0.25">
      <c r="A1732" s="3" t="s">
        <v>3416</v>
      </c>
      <c r="B1732" s="3" t="s">
        <v>17</v>
      </c>
      <c r="C1732" s="3" t="s">
        <v>52</v>
      </c>
      <c r="D1732" s="3" t="s">
        <v>1403</v>
      </c>
      <c r="E1732" s="5" t="s">
        <v>1404</v>
      </c>
      <c r="F1732" s="3" t="s">
        <v>414</v>
      </c>
      <c r="G1732" s="5" t="s">
        <v>415</v>
      </c>
      <c r="H1732" s="3"/>
      <c r="I1732" s="12" t="s">
        <v>48</v>
      </c>
      <c r="J1732" s="3"/>
      <c r="K1732" s="3" t="s">
        <v>49</v>
      </c>
      <c r="L1732" s="11">
        <v>43070</v>
      </c>
      <c r="M1732" s="3">
        <v>36</v>
      </c>
      <c r="N1732" s="3"/>
      <c r="O1732" s="10">
        <v>16500</v>
      </c>
      <c r="P1732" s="8" t="s">
        <v>246</v>
      </c>
      <c r="Q1732" s="9" t="s">
        <v>246</v>
      </c>
    </row>
    <row r="1733" spans="1:17" ht="15" hidden="1" x14ac:dyDescent="0.25">
      <c r="A1733" s="3" t="s">
        <v>2122</v>
      </c>
      <c r="B1733" s="3" t="s">
        <v>2</v>
      </c>
      <c r="C1733" s="3" t="s">
        <v>44</v>
      </c>
      <c r="D1733" s="3" t="s">
        <v>1405</v>
      </c>
      <c r="E1733" s="5" t="s">
        <v>1406</v>
      </c>
      <c r="F1733" s="3"/>
      <c r="G1733" s="5" t="s">
        <v>47</v>
      </c>
      <c r="H1733" s="3"/>
      <c r="I1733" s="12" t="s">
        <v>48</v>
      </c>
      <c r="J1733" s="3"/>
      <c r="K1733" s="3" t="s">
        <v>49</v>
      </c>
      <c r="L1733" s="11">
        <v>42736</v>
      </c>
      <c r="M1733" s="3">
        <v>60</v>
      </c>
      <c r="N1733" s="3"/>
      <c r="O1733" s="10">
        <v>2000000</v>
      </c>
      <c r="P1733" s="8" t="s">
        <v>84</v>
      </c>
      <c r="Q1733" s="9" t="s">
        <v>84</v>
      </c>
    </row>
    <row r="1734" spans="1:17" ht="15" hidden="1" x14ac:dyDescent="0.25">
      <c r="A1734" s="3" t="s">
        <v>3417</v>
      </c>
      <c r="B1734" s="3" t="s">
        <v>24</v>
      </c>
      <c r="C1734" s="3" t="s">
        <v>78</v>
      </c>
      <c r="D1734" s="3" t="s">
        <v>82</v>
      </c>
      <c r="E1734" s="5" t="s">
        <v>83</v>
      </c>
      <c r="F1734" s="3"/>
      <c r="G1734" s="5" t="s">
        <v>47</v>
      </c>
      <c r="H1734" s="3"/>
      <c r="I1734" s="12" t="s">
        <v>48</v>
      </c>
      <c r="J1734" s="3"/>
      <c r="K1734" s="3" t="s">
        <v>49</v>
      </c>
      <c r="L1734" s="11" t="s">
        <v>50</v>
      </c>
      <c r="M1734" s="3">
        <v>48</v>
      </c>
      <c r="N1734" s="3"/>
      <c r="O1734" s="10">
        <v>300000</v>
      </c>
      <c r="P1734" s="8" t="s">
        <v>113</v>
      </c>
      <c r="Q1734" s="9" t="s">
        <v>51</v>
      </c>
    </row>
    <row r="1735" spans="1:17" ht="15" hidden="1" x14ac:dyDescent="0.25">
      <c r="A1735" s="3" t="s">
        <v>3418</v>
      </c>
      <c r="B1735" s="3" t="s">
        <v>24</v>
      </c>
      <c r="C1735" s="3" t="s">
        <v>78</v>
      </c>
      <c r="D1735" s="3" t="s">
        <v>82</v>
      </c>
      <c r="E1735" s="5" t="s">
        <v>83</v>
      </c>
      <c r="F1735" s="3"/>
      <c r="G1735" s="5" t="s">
        <v>47</v>
      </c>
      <c r="H1735" s="3"/>
      <c r="I1735" s="12" t="s">
        <v>48</v>
      </c>
      <c r="J1735" s="3"/>
      <c r="K1735" s="3" t="s">
        <v>49</v>
      </c>
      <c r="L1735" s="11" t="s">
        <v>50</v>
      </c>
      <c r="M1735" s="3">
        <v>48</v>
      </c>
      <c r="N1735" s="3"/>
      <c r="O1735" s="10">
        <v>214000</v>
      </c>
      <c r="P1735" s="8" t="s">
        <v>113</v>
      </c>
      <c r="Q1735" s="9" t="s">
        <v>64</v>
      </c>
    </row>
    <row r="1736" spans="1:17" ht="15" hidden="1" x14ac:dyDescent="0.25">
      <c r="A1736" s="3" t="s">
        <v>3419</v>
      </c>
      <c r="B1736" s="3" t="s">
        <v>24</v>
      </c>
      <c r="C1736" s="3" t="s">
        <v>78</v>
      </c>
      <c r="D1736" s="3" t="s">
        <v>82</v>
      </c>
      <c r="E1736" s="5" t="s">
        <v>83</v>
      </c>
      <c r="F1736" s="3"/>
      <c r="G1736" s="5" t="s">
        <v>47</v>
      </c>
      <c r="H1736" s="3"/>
      <c r="I1736" s="12" t="s">
        <v>48</v>
      </c>
      <c r="J1736" s="3"/>
      <c r="K1736" s="3" t="s">
        <v>49</v>
      </c>
      <c r="L1736" s="11" t="s">
        <v>50</v>
      </c>
      <c r="M1736" s="3">
        <v>48</v>
      </c>
      <c r="N1736" s="3"/>
      <c r="O1736" s="10">
        <v>150000</v>
      </c>
      <c r="P1736" s="8" t="s">
        <v>113</v>
      </c>
      <c r="Q1736" s="9" t="s">
        <v>213</v>
      </c>
    </row>
    <row r="1737" spans="1:17" ht="15" hidden="1" x14ac:dyDescent="0.25">
      <c r="A1737" s="3" t="s">
        <v>3420</v>
      </c>
      <c r="B1737" s="3" t="s">
        <v>24</v>
      </c>
      <c r="C1737" s="3" t="s">
        <v>78</v>
      </c>
      <c r="D1737" s="3" t="s">
        <v>82</v>
      </c>
      <c r="E1737" s="5" t="s">
        <v>83</v>
      </c>
      <c r="F1737" s="3"/>
      <c r="G1737" s="5" t="s">
        <v>47</v>
      </c>
      <c r="H1737" s="3"/>
      <c r="I1737" s="12" t="s">
        <v>48</v>
      </c>
      <c r="J1737" s="3"/>
      <c r="K1737" s="3" t="s">
        <v>49</v>
      </c>
      <c r="L1737" s="11" t="s">
        <v>50</v>
      </c>
      <c r="M1737" s="3">
        <v>48</v>
      </c>
      <c r="N1737" s="3"/>
      <c r="O1737" s="10">
        <v>375000</v>
      </c>
      <c r="P1737" s="8" t="s">
        <v>113</v>
      </c>
      <c r="Q1737" s="9" t="s">
        <v>113</v>
      </c>
    </row>
    <row r="1738" spans="1:17" ht="15" hidden="1" x14ac:dyDescent="0.25">
      <c r="A1738" s="3" t="s">
        <v>2123</v>
      </c>
      <c r="B1738" s="3" t="s">
        <v>18</v>
      </c>
      <c r="C1738" s="3" t="s">
        <v>78</v>
      </c>
      <c r="D1738" s="3" t="s">
        <v>194</v>
      </c>
      <c r="E1738" s="5" t="s">
        <v>195</v>
      </c>
      <c r="F1738" s="3"/>
      <c r="G1738" s="5" t="s">
        <v>47</v>
      </c>
      <c r="H1738" s="3"/>
      <c r="I1738" s="12" t="s">
        <v>57</v>
      </c>
      <c r="J1738" s="3"/>
      <c r="K1738" s="3" t="s">
        <v>100</v>
      </c>
      <c r="L1738" s="11">
        <v>43435</v>
      </c>
      <c r="M1738" s="3">
        <v>24</v>
      </c>
      <c r="N1738" s="3"/>
      <c r="O1738" s="10">
        <v>100000</v>
      </c>
      <c r="P1738" s="8" t="s">
        <v>75</v>
      </c>
      <c r="Q1738" s="9" t="s">
        <v>75</v>
      </c>
    </row>
    <row r="1739" spans="1:17" ht="15" hidden="1" x14ac:dyDescent="0.25">
      <c r="A1739" s="3" t="s">
        <v>2124</v>
      </c>
      <c r="B1739" s="3" t="s">
        <v>7</v>
      </c>
      <c r="C1739" s="3" t="s">
        <v>78</v>
      </c>
      <c r="D1739" s="3" t="s">
        <v>133</v>
      </c>
      <c r="E1739" s="5" t="s">
        <v>134</v>
      </c>
      <c r="F1739" s="3"/>
      <c r="G1739" s="5" t="s">
        <v>47</v>
      </c>
      <c r="H1739" s="3"/>
      <c r="I1739" s="12" t="s">
        <v>57</v>
      </c>
      <c r="J1739" s="3"/>
      <c r="K1739" s="3" t="s">
        <v>100</v>
      </c>
      <c r="L1739" s="11">
        <v>42826</v>
      </c>
      <c r="M1739" s="3">
        <v>24</v>
      </c>
      <c r="N1739" s="3"/>
      <c r="O1739" s="10">
        <v>100000</v>
      </c>
      <c r="P1739" s="8" t="s">
        <v>75</v>
      </c>
      <c r="Q1739" s="9" t="s">
        <v>75</v>
      </c>
    </row>
    <row r="1740" spans="1:17" ht="15" hidden="1" x14ac:dyDescent="0.25">
      <c r="A1740" s="3" t="s">
        <v>2125</v>
      </c>
      <c r="B1740" s="3" t="s">
        <v>16</v>
      </c>
      <c r="C1740" s="3" t="s">
        <v>78</v>
      </c>
      <c r="D1740" s="3" t="s">
        <v>82</v>
      </c>
      <c r="E1740" s="5" t="s">
        <v>83</v>
      </c>
      <c r="F1740" s="3"/>
      <c r="G1740" s="5" t="s">
        <v>47</v>
      </c>
      <c r="H1740" s="3"/>
      <c r="I1740" s="12" t="s">
        <v>48</v>
      </c>
      <c r="J1740" s="3"/>
      <c r="K1740" s="3" t="s">
        <v>49</v>
      </c>
      <c r="L1740" s="11" t="s">
        <v>50</v>
      </c>
      <c r="M1740" s="3">
        <v>96</v>
      </c>
      <c r="N1740" s="3"/>
      <c r="O1740" s="10">
        <v>100000</v>
      </c>
      <c r="P1740" s="8" t="s">
        <v>84</v>
      </c>
      <c r="Q1740" s="9" t="s">
        <v>84</v>
      </c>
    </row>
    <row r="1741" spans="1:17" ht="15" hidden="1" x14ac:dyDescent="0.25">
      <c r="A1741" s="3" t="s">
        <v>2126</v>
      </c>
      <c r="B1741" s="3" t="s">
        <v>3</v>
      </c>
      <c r="C1741" s="3" t="s">
        <v>78</v>
      </c>
      <c r="D1741" s="3" t="s">
        <v>1407</v>
      </c>
      <c r="E1741" s="5" t="s">
        <v>1408</v>
      </c>
      <c r="F1741" s="3"/>
      <c r="G1741" s="5" t="s">
        <v>47</v>
      </c>
      <c r="H1741" s="3"/>
      <c r="I1741" s="12" t="s">
        <v>48</v>
      </c>
      <c r="J1741" s="3"/>
      <c r="K1741" s="3" t="s">
        <v>49</v>
      </c>
      <c r="L1741" s="11" t="s">
        <v>50</v>
      </c>
      <c r="M1741" s="3">
        <v>36</v>
      </c>
      <c r="N1741" s="3"/>
      <c r="O1741" s="10">
        <v>83000</v>
      </c>
      <c r="P1741" s="8" t="s">
        <v>187</v>
      </c>
      <c r="Q1741" s="9" t="s">
        <v>187</v>
      </c>
    </row>
    <row r="1742" spans="1:17" ht="15" hidden="1" x14ac:dyDescent="0.25">
      <c r="A1742" s="3" t="s">
        <v>3421</v>
      </c>
      <c r="B1742" s="3" t="s">
        <v>2</v>
      </c>
      <c r="C1742" s="3" t="s">
        <v>78</v>
      </c>
      <c r="D1742" s="3" t="s">
        <v>223</v>
      </c>
      <c r="E1742" s="5" t="s">
        <v>224</v>
      </c>
      <c r="F1742" s="3"/>
      <c r="G1742" s="5" t="s">
        <v>47</v>
      </c>
      <c r="H1742" s="3"/>
      <c r="I1742" s="12" t="s">
        <v>48</v>
      </c>
      <c r="J1742" s="3"/>
      <c r="K1742" s="3" t="s">
        <v>49</v>
      </c>
      <c r="L1742" s="11">
        <v>42767</v>
      </c>
      <c r="M1742" s="3">
        <v>12</v>
      </c>
      <c r="N1742" s="3"/>
      <c r="O1742" s="10">
        <v>88442.31</v>
      </c>
      <c r="P1742" s="8" t="s">
        <v>51</v>
      </c>
      <c r="Q1742" s="9" t="s">
        <v>51</v>
      </c>
    </row>
    <row r="1743" spans="1:17" ht="15" hidden="1" x14ac:dyDescent="0.25">
      <c r="A1743" s="3" t="s">
        <v>3422</v>
      </c>
      <c r="B1743" s="3" t="s">
        <v>210</v>
      </c>
      <c r="C1743" s="3" t="s">
        <v>78</v>
      </c>
      <c r="D1743" s="3" t="s">
        <v>1409</v>
      </c>
      <c r="E1743" s="5" t="s">
        <v>1410</v>
      </c>
      <c r="F1743" s="3"/>
      <c r="G1743" s="5" t="s">
        <v>47</v>
      </c>
      <c r="H1743" s="3"/>
      <c r="I1743" s="12" t="s">
        <v>48</v>
      </c>
      <c r="J1743" s="3"/>
      <c r="K1743" s="3" t="s">
        <v>49</v>
      </c>
      <c r="L1743" s="11">
        <v>42948</v>
      </c>
      <c r="M1743" s="3">
        <v>36</v>
      </c>
      <c r="N1743" s="3"/>
      <c r="O1743" s="10">
        <v>70000</v>
      </c>
      <c r="P1743" s="8" t="s">
        <v>103</v>
      </c>
      <c r="Q1743" s="9" t="s">
        <v>103</v>
      </c>
    </row>
    <row r="1744" spans="1:17" ht="15" hidden="1" x14ac:dyDescent="0.25">
      <c r="A1744" s="3" t="s">
        <v>3423</v>
      </c>
      <c r="B1744" s="3" t="s">
        <v>210</v>
      </c>
      <c r="C1744" s="3" t="s">
        <v>78</v>
      </c>
      <c r="D1744" s="3" t="s">
        <v>1409</v>
      </c>
      <c r="E1744" s="5" t="s">
        <v>1410</v>
      </c>
      <c r="F1744" s="3"/>
      <c r="G1744" s="5" t="s">
        <v>47</v>
      </c>
      <c r="H1744" s="3"/>
      <c r="I1744" s="12" t="s">
        <v>48</v>
      </c>
      <c r="J1744" s="3"/>
      <c r="K1744" s="3" t="s">
        <v>49</v>
      </c>
      <c r="L1744" s="11">
        <v>42948</v>
      </c>
      <c r="M1744" s="3">
        <v>36</v>
      </c>
      <c r="N1744" s="3"/>
      <c r="O1744" s="10">
        <v>26000</v>
      </c>
      <c r="P1744" s="8" t="s">
        <v>103</v>
      </c>
      <c r="Q1744" s="9" t="s">
        <v>113</v>
      </c>
    </row>
    <row r="1745" spans="1:17" ht="15" hidden="1" x14ac:dyDescent="0.25">
      <c r="A1745" s="3" t="s">
        <v>3424</v>
      </c>
      <c r="B1745" s="3" t="s">
        <v>7</v>
      </c>
      <c r="C1745" s="3" t="s">
        <v>78</v>
      </c>
      <c r="D1745" s="3" t="s">
        <v>208</v>
      </c>
      <c r="E1745" s="5" t="s">
        <v>209</v>
      </c>
      <c r="F1745" s="3"/>
      <c r="G1745" s="5" t="s">
        <v>47</v>
      </c>
      <c r="H1745" s="3"/>
      <c r="I1745" s="12" t="s">
        <v>57</v>
      </c>
      <c r="J1745" s="3"/>
      <c r="K1745" s="3" t="s">
        <v>58</v>
      </c>
      <c r="L1745" s="11">
        <v>42979</v>
      </c>
      <c r="M1745" s="3">
        <v>60</v>
      </c>
      <c r="N1745" s="3"/>
      <c r="O1745" s="10">
        <v>540000</v>
      </c>
      <c r="P1745" s="8" t="s">
        <v>113</v>
      </c>
      <c r="Q1745" s="9" t="s">
        <v>113</v>
      </c>
    </row>
    <row r="1746" spans="1:17" ht="15" hidden="1" x14ac:dyDescent="0.25">
      <c r="A1746" s="3" t="s">
        <v>3425</v>
      </c>
      <c r="B1746" s="3" t="s">
        <v>7</v>
      </c>
      <c r="C1746" s="3" t="s">
        <v>78</v>
      </c>
      <c r="D1746" s="3" t="s">
        <v>82</v>
      </c>
      <c r="E1746" s="5" t="s">
        <v>83</v>
      </c>
      <c r="F1746" s="3"/>
      <c r="G1746" s="5" t="s">
        <v>47</v>
      </c>
      <c r="H1746" s="3"/>
      <c r="I1746" s="12" t="s">
        <v>48</v>
      </c>
      <c r="J1746" s="3"/>
      <c r="K1746" s="3" t="s">
        <v>49</v>
      </c>
      <c r="L1746" s="11">
        <v>42430</v>
      </c>
      <c r="M1746" s="3">
        <v>24</v>
      </c>
      <c r="N1746" s="3"/>
      <c r="O1746" s="10">
        <v>1600000</v>
      </c>
      <c r="P1746" s="8" t="s">
        <v>108</v>
      </c>
      <c r="Q1746" s="9" t="s">
        <v>108</v>
      </c>
    </row>
    <row r="1747" spans="1:17" ht="15" hidden="1" x14ac:dyDescent="0.25">
      <c r="A1747" s="3" t="s">
        <v>3426</v>
      </c>
      <c r="B1747" s="3" t="s">
        <v>9</v>
      </c>
      <c r="C1747" s="3" t="s">
        <v>78</v>
      </c>
      <c r="D1747" s="3" t="s">
        <v>1094</v>
      </c>
      <c r="E1747" s="5" t="s">
        <v>1095</v>
      </c>
      <c r="F1747" s="3"/>
      <c r="G1747" s="5" t="s">
        <v>47</v>
      </c>
      <c r="H1747" s="3"/>
      <c r="I1747" s="12" t="s">
        <v>57</v>
      </c>
      <c r="J1747" s="3"/>
      <c r="K1747" s="3" t="s">
        <v>58</v>
      </c>
      <c r="L1747" s="11">
        <v>43435</v>
      </c>
      <c r="M1747" s="3">
        <v>72</v>
      </c>
      <c r="N1747" s="3"/>
      <c r="O1747" s="10">
        <v>994000</v>
      </c>
      <c r="P1747" s="8" t="s">
        <v>213</v>
      </c>
      <c r="Q1747" s="9" t="s">
        <v>213</v>
      </c>
    </row>
    <row r="1748" spans="1:17" ht="15" hidden="1" x14ac:dyDescent="0.25">
      <c r="A1748" s="3" t="s">
        <v>3427</v>
      </c>
      <c r="B1748" s="3" t="s">
        <v>5</v>
      </c>
      <c r="C1748" s="3" t="s">
        <v>78</v>
      </c>
      <c r="D1748" s="3" t="s">
        <v>1094</v>
      </c>
      <c r="E1748" s="5" t="s">
        <v>1095</v>
      </c>
      <c r="F1748" s="3"/>
      <c r="G1748" s="5" t="s">
        <v>47</v>
      </c>
      <c r="H1748" s="3"/>
      <c r="I1748" s="12" t="s">
        <v>57</v>
      </c>
      <c r="J1748" s="3"/>
      <c r="K1748" s="3" t="s">
        <v>58</v>
      </c>
      <c r="L1748" s="11">
        <v>42736</v>
      </c>
      <c r="M1748" s="3">
        <v>60</v>
      </c>
      <c r="N1748" s="3"/>
      <c r="O1748" s="10">
        <v>1858940</v>
      </c>
      <c r="P1748" s="8" t="s">
        <v>103</v>
      </c>
      <c r="Q1748" s="9" t="s">
        <v>103</v>
      </c>
    </row>
    <row r="1749" spans="1:17" ht="15" hidden="1" x14ac:dyDescent="0.25">
      <c r="A1749" s="3" t="s">
        <v>3428</v>
      </c>
      <c r="B1749" s="3" t="s">
        <v>8</v>
      </c>
      <c r="C1749" s="3" t="s">
        <v>78</v>
      </c>
      <c r="D1749" s="3" t="s">
        <v>1094</v>
      </c>
      <c r="E1749" s="5" t="s">
        <v>1095</v>
      </c>
      <c r="F1749" s="3"/>
      <c r="G1749" s="5" t="s">
        <v>47</v>
      </c>
      <c r="H1749" s="3"/>
      <c r="I1749" s="12" t="s">
        <v>57</v>
      </c>
      <c r="J1749" s="3"/>
      <c r="K1749" s="3" t="s">
        <v>58</v>
      </c>
      <c r="L1749" s="11">
        <v>43101</v>
      </c>
      <c r="M1749" s="3">
        <v>36</v>
      </c>
      <c r="N1749" s="3"/>
      <c r="O1749" s="10">
        <v>253000</v>
      </c>
      <c r="P1749" s="8" t="s">
        <v>103</v>
      </c>
      <c r="Q1749" s="9" t="s">
        <v>103</v>
      </c>
    </row>
    <row r="1750" spans="1:17" ht="15" hidden="1" x14ac:dyDescent="0.25">
      <c r="A1750" s="3" t="s">
        <v>3429</v>
      </c>
      <c r="B1750" s="3" t="s">
        <v>3</v>
      </c>
      <c r="C1750" s="3" t="s">
        <v>44</v>
      </c>
      <c r="D1750" s="3" t="s">
        <v>1411</v>
      </c>
      <c r="E1750" s="5" t="s">
        <v>1412</v>
      </c>
      <c r="F1750" s="3"/>
      <c r="G1750" s="5" t="s">
        <v>47</v>
      </c>
      <c r="H1750" s="3"/>
      <c r="I1750" s="12" t="s">
        <v>48</v>
      </c>
      <c r="J1750" s="3"/>
      <c r="K1750" s="3" t="s">
        <v>87</v>
      </c>
      <c r="L1750" s="11">
        <v>42461</v>
      </c>
      <c r="M1750" s="3">
        <v>48</v>
      </c>
      <c r="N1750" s="3"/>
      <c r="O1750" s="10">
        <v>213994.15</v>
      </c>
      <c r="P1750" s="8" t="s">
        <v>51</v>
      </c>
      <c r="Q1750" s="9" t="s">
        <v>51</v>
      </c>
    </row>
    <row r="1751" spans="1:17" ht="15" hidden="1" x14ac:dyDescent="0.25">
      <c r="A1751" s="3" t="s">
        <v>3430</v>
      </c>
      <c r="B1751" s="3" t="s">
        <v>17</v>
      </c>
      <c r="C1751" s="3" t="s">
        <v>78</v>
      </c>
      <c r="D1751" s="3" t="s">
        <v>82</v>
      </c>
      <c r="E1751" s="5" t="s">
        <v>83</v>
      </c>
      <c r="F1751" s="3"/>
      <c r="G1751" s="5" t="s">
        <v>47</v>
      </c>
      <c r="H1751" s="3"/>
      <c r="I1751" s="12" t="s">
        <v>48</v>
      </c>
      <c r="J1751" s="3"/>
      <c r="K1751" s="3" t="s">
        <v>49</v>
      </c>
      <c r="L1751" s="11">
        <v>43191</v>
      </c>
      <c r="M1751" s="3">
        <v>36</v>
      </c>
      <c r="N1751" s="3"/>
      <c r="O1751" s="10">
        <v>9000</v>
      </c>
      <c r="P1751" s="8" t="s">
        <v>113</v>
      </c>
      <c r="Q1751" s="9" t="s">
        <v>113</v>
      </c>
    </row>
    <row r="1752" spans="1:17" ht="15" hidden="1" x14ac:dyDescent="0.25">
      <c r="A1752" s="3" t="s">
        <v>3431</v>
      </c>
      <c r="B1752" s="3" t="s">
        <v>584</v>
      </c>
      <c r="C1752" s="3" t="s">
        <v>78</v>
      </c>
      <c r="D1752" s="3" t="s">
        <v>1413</v>
      </c>
      <c r="E1752" s="5" t="s">
        <v>1414</v>
      </c>
      <c r="F1752" s="3"/>
      <c r="G1752" s="5" t="s">
        <v>47</v>
      </c>
      <c r="H1752" s="3"/>
      <c r="I1752" s="12" t="s">
        <v>48</v>
      </c>
      <c r="J1752" s="3"/>
      <c r="K1752" s="3" t="s">
        <v>49</v>
      </c>
      <c r="L1752" s="11" t="s">
        <v>50</v>
      </c>
      <c r="M1752" s="3">
        <v>36</v>
      </c>
      <c r="N1752" s="3"/>
      <c r="O1752" s="10">
        <v>10000</v>
      </c>
      <c r="P1752" s="8" t="s">
        <v>113</v>
      </c>
      <c r="Q1752" s="7" t="s">
        <v>51</v>
      </c>
    </row>
    <row r="1753" spans="1:17" ht="15" hidden="1" x14ac:dyDescent="0.25">
      <c r="A1753" s="3" t="s">
        <v>3432</v>
      </c>
      <c r="B1753" s="3" t="s">
        <v>584</v>
      </c>
      <c r="C1753" s="3" t="s">
        <v>78</v>
      </c>
      <c r="D1753" s="3" t="s">
        <v>1413</v>
      </c>
      <c r="E1753" s="5" t="s">
        <v>1414</v>
      </c>
      <c r="F1753" s="3"/>
      <c r="G1753" s="5" t="s">
        <v>47</v>
      </c>
      <c r="H1753" s="3"/>
      <c r="I1753" s="12" t="s">
        <v>48</v>
      </c>
      <c r="J1753" s="3"/>
      <c r="K1753" s="3" t="s">
        <v>49</v>
      </c>
      <c r="L1753" s="11" t="s">
        <v>50</v>
      </c>
      <c r="M1753" s="3">
        <v>36</v>
      </c>
      <c r="N1753" s="3"/>
      <c r="O1753" s="10">
        <v>82672</v>
      </c>
      <c r="P1753" s="8" t="s">
        <v>113</v>
      </c>
      <c r="Q1753" s="9" t="s">
        <v>64</v>
      </c>
    </row>
    <row r="1754" spans="1:17" ht="15" hidden="1" x14ac:dyDescent="0.25">
      <c r="A1754" s="3" t="s">
        <v>3433</v>
      </c>
      <c r="B1754" s="3" t="s">
        <v>584</v>
      </c>
      <c r="C1754" s="3" t="s">
        <v>78</v>
      </c>
      <c r="D1754" s="3" t="s">
        <v>1413</v>
      </c>
      <c r="E1754" s="5" t="s">
        <v>1414</v>
      </c>
      <c r="F1754" s="3"/>
      <c r="G1754" s="5" t="s">
        <v>47</v>
      </c>
      <c r="H1754" s="3"/>
      <c r="I1754" s="12" t="s">
        <v>48</v>
      </c>
      <c r="J1754" s="3"/>
      <c r="K1754" s="3" t="s">
        <v>49</v>
      </c>
      <c r="L1754" s="11" t="s">
        <v>50</v>
      </c>
      <c r="M1754" s="3">
        <v>36</v>
      </c>
      <c r="N1754" s="3"/>
      <c r="O1754" s="10">
        <v>104000</v>
      </c>
      <c r="P1754" s="8" t="s">
        <v>113</v>
      </c>
      <c r="Q1754" s="9" t="s">
        <v>103</v>
      </c>
    </row>
    <row r="1755" spans="1:17" ht="15" hidden="1" x14ac:dyDescent="0.25">
      <c r="A1755" s="3" t="s">
        <v>3434</v>
      </c>
      <c r="B1755" s="3" t="s">
        <v>584</v>
      </c>
      <c r="C1755" s="3" t="s">
        <v>78</v>
      </c>
      <c r="D1755" s="3" t="s">
        <v>1413</v>
      </c>
      <c r="E1755" s="5" t="s">
        <v>1414</v>
      </c>
      <c r="F1755" s="3"/>
      <c r="G1755" s="5" t="s">
        <v>47</v>
      </c>
      <c r="H1755" s="3"/>
      <c r="I1755" s="12" t="s">
        <v>48</v>
      </c>
      <c r="J1755" s="3"/>
      <c r="K1755" s="3" t="s">
        <v>49</v>
      </c>
      <c r="L1755" s="11" t="s">
        <v>50</v>
      </c>
      <c r="M1755" s="3">
        <v>36</v>
      </c>
      <c r="N1755" s="3"/>
      <c r="O1755" s="10">
        <v>37000</v>
      </c>
      <c r="P1755" s="8" t="s">
        <v>113</v>
      </c>
      <c r="Q1755" s="9" t="s">
        <v>113</v>
      </c>
    </row>
    <row r="1756" spans="1:17" ht="15" hidden="1" x14ac:dyDescent="0.25">
      <c r="A1756" s="3" t="s">
        <v>2127</v>
      </c>
      <c r="B1756" s="3" t="s">
        <v>584</v>
      </c>
      <c r="C1756" s="3" t="s">
        <v>78</v>
      </c>
      <c r="D1756" s="3" t="s">
        <v>1413</v>
      </c>
      <c r="E1756" s="5" t="s">
        <v>1414</v>
      </c>
      <c r="F1756" s="3"/>
      <c r="G1756" s="5" t="s">
        <v>47</v>
      </c>
      <c r="H1756" s="3"/>
      <c r="I1756" s="12" t="s">
        <v>48</v>
      </c>
      <c r="J1756" s="3"/>
      <c r="K1756" s="3" t="s">
        <v>49</v>
      </c>
      <c r="L1756" s="11" t="s">
        <v>50</v>
      </c>
      <c r="M1756" s="3">
        <v>36</v>
      </c>
      <c r="N1756" s="3"/>
      <c r="O1756" s="10">
        <v>36500</v>
      </c>
      <c r="P1756" s="8" t="s">
        <v>113</v>
      </c>
      <c r="Q1756" s="9" t="s">
        <v>84</v>
      </c>
    </row>
    <row r="1757" spans="1:17" ht="15" hidden="1" x14ac:dyDescent="0.25">
      <c r="A1757" s="3" t="s">
        <v>2128</v>
      </c>
      <c r="B1757" s="3" t="s">
        <v>7</v>
      </c>
      <c r="C1757" s="3" t="s">
        <v>78</v>
      </c>
      <c r="D1757" s="3" t="s">
        <v>82</v>
      </c>
      <c r="E1757" s="5" t="s">
        <v>83</v>
      </c>
      <c r="F1757" s="3"/>
      <c r="G1757" s="5" t="s">
        <v>47</v>
      </c>
      <c r="H1757" s="3"/>
      <c r="I1757" s="12" t="s">
        <v>48</v>
      </c>
      <c r="J1757" s="3"/>
      <c r="K1757" s="3" t="s">
        <v>49</v>
      </c>
      <c r="L1757" s="11" t="s">
        <v>50</v>
      </c>
      <c r="M1757" s="3">
        <v>24</v>
      </c>
      <c r="N1757" s="3"/>
      <c r="O1757" s="10">
        <v>100000</v>
      </c>
      <c r="P1757" s="8" t="s">
        <v>84</v>
      </c>
      <c r="Q1757" s="9" t="s">
        <v>84</v>
      </c>
    </row>
    <row r="1758" spans="1:17" ht="15" hidden="1" x14ac:dyDescent="0.25">
      <c r="A1758" s="3" t="s">
        <v>3435</v>
      </c>
      <c r="B1758" s="3" t="s">
        <v>17</v>
      </c>
      <c r="C1758" s="3" t="s">
        <v>78</v>
      </c>
      <c r="D1758" s="3" t="s">
        <v>1415</v>
      </c>
      <c r="E1758" s="5" t="s">
        <v>1416</v>
      </c>
      <c r="F1758" s="3"/>
      <c r="G1758" s="5" t="s">
        <v>47</v>
      </c>
      <c r="H1758" s="3"/>
      <c r="I1758" s="12" t="s">
        <v>48</v>
      </c>
      <c r="J1758" s="3"/>
      <c r="K1758" s="3" t="s">
        <v>49</v>
      </c>
      <c r="L1758" s="11" t="s">
        <v>50</v>
      </c>
      <c r="M1758" s="3">
        <v>24</v>
      </c>
      <c r="N1758" s="3"/>
      <c r="O1758" s="10">
        <v>55870</v>
      </c>
      <c r="P1758" s="8" t="s">
        <v>51</v>
      </c>
      <c r="Q1758" s="9" t="s">
        <v>51</v>
      </c>
    </row>
    <row r="1759" spans="1:17" ht="15" hidden="1" x14ac:dyDescent="0.25">
      <c r="A1759" s="3" t="s">
        <v>3436</v>
      </c>
      <c r="B1759" s="3" t="s">
        <v>9</v>
      </c>
      <c r="C1759" s="3" t="s">
        <v>78</v>
      </c>
      <c r="D1759" s="3" t="s">
        <v>1417</v>
      </c>
      <c r="E1759" s="5" t="s">
        <v>1418</v>
      </c>
      <c r="F1759" s="3"/>
      <c r="G1759" s="5" t="s">
        <v>47</v>
      </c>
      <c r="H1759" s="3"/>
      <c r="I1759" s="12" t="s">
        <v>48</v>
      </c>
      <c r="J1759" s="3"/>
      <c r="K1759" s="3" t="s">
        <v>49</v>
      </c>
      <c r="L1759" s="11">
        <v>43344</v>
      </c>
      <c r="M1759" s="3">
        <v>24</v>
      </c>
      <c r="N1759" s="3"/>
      <c r="O1759" s="10">
        <v>151300</v>
      </c>
      <c r="P1759" s="8" t="s">
        <v>81</v>
      </c>
      <c r="Q1759" s="9" t="s">
        <v>81</v>
      </c>
    </row>
    <row r="1760" spans="1:17" hidden="1" x14ac:dyDescent="0.3">
      <c r="A1760" s="3" t="s">
        <v>3437</v>
      </c>
      <c r="B1760" s="3" t="s">
        <v>24</v>
      </c>
      <c r="C1760" s="3" t="s">
        <v>78</v>
      </c>
      <c r="D1760" s="3" t="s">
        <v>1419</v>
      </c>
      <c r="E1760" s="5" t="s">
        <v>1420</v>
      </c>
      <c r="F1760" s="3"/>
      <c r="G1760" s="5" t="s">
        <v>47</v>
      </c>
      <c r="H1760" s="3"/>
      <c r="I1760" s="12" t="s">
        <v>48</v>
      </c>
      <c r="J1760" s="3"/>
      <c r="K1760" s="3" t="s">
        <v>49</v>
      </c>
      <c r="L1760" s="11" t="s">
        <v>50</v>
      </c>
      <c r="M1760" s="3">
        <v>36</v>
      </c>
      <c r="N1760" s="3"/>
      <c r="O1760" s="10">
        <v>40000</v>
      </c>
      <c r="P1760" s="8" t="s">
        <v>113</v>
      </c>
      <c r="Q1760" s="9" t="s">
        <v>59</v>
      </c>
    </row>
    <row r="1761" spans="1:17" ht="15" hidden="1" x14ac:dyDescent="0.25">
      <c r="A1761" s="3" t="s">
        <v>3438</v>
      </c>
      <c r="B1761" s="3" t="s">
        <v>24</v>
      </c>
      <c r="C1761" s="3" t="s">
        <v>78</v>
      </c>
      <c r="D1761" s="3" t="s">
        <v>1419</v>
      </c>
      <c r="E1761" s="5" t="s">
        <v>1420</v>
      </c>
      <c r="F1761" s="3"/>
      <c r="G1761" s="5" t="s">
        <v>47</v>
      </c>
      <c r="H1761" s="3"/>
      <c r="I1761" s="12" t="s">
        <v>48</v>
      </c>
      <c r="J1761" s="3"/>
      <c r="K1761" s="3" t="s">
        <v>49</v>
      </c>
      <c r="L1761" s="11" t="s">
        <v>50</v>
      </c>
      <c r="M1761" s="3">
        <v>36</v>
      </c>
      <c r="N1761" s="3"/>
      <c r="O1761" s="10">
        <v>35000</v>
      </c>
      <c r="P1761" s="8" t="s">
        <v>113</v>
      </c>
      <c r="Q1761" s="9" t="s">
        <v>113</v>
      </c>
    </row>
    <row r="1762" spans="1:17" ht="15" hidden="1" x14ac:dyDescent="0.25">
      <c r="A1762" s="3" t="s">
        <v>3439</v>
      </c>
      <c r="B1762" s="3" t="s">
        <v>2</v>
      </c>
      <c r="C1762" s="3" t="s">
        <v>78</v>
      </c>
      <c r="D1762" s="3" t="s">
        <v>1421</v>
      </c>
      <c r="E1762" s="5" t="s">
        <v>1422</v>
      </c>
      <c r="F1762" s="3"/>
      <c r="G1762" s="5" t="s">
        <v>47</v>
      </c>
      <c r="H1762" s="3"/>
      <c r="I1762" s="12" t="s">
        <v>48</v>
      </c>
      <c r="J1762" s="3"/>
      <c r="K1762" s="3" t="s">
        <v>49</v>
      </c>
      <c r="L1762" s="11">
        <v>42705</v>
      </c>
      <c r="M1762" s="3">
        <v>24</v>
      </c>
      <c r="N1762" s="3"/>
      <c r="O1762" s="10">
        <v>6500</v>
      </c>
      <c r="P1762" s="8" t="s">
        <v>81</v>
      </c>
      <c r="Q1762" s="9" t="s">
        <v>81</v>
      </c>
    </row>
    <row r="1763" spans="1:17" ht="15" hidden="1" x14ac:dyDescent="0.25">
      <c r="A1763" s="3" t="s">
        <v>2129</v>
      </c>
      <c r="B1763" s="3" t="s">
        <v>2</v>
      </c>
      <c r="C1763" s="3" t="s">
        <v>78</v>
      </c>
      <c r="D1763" s="3" t="s">
        <v>1117</v>
      </c>
      <c r="E1763" s="5" t="s">
        <v>1118</v>
      </c>
      <c r="F1763" s="3"/>
      <c r="G1763" s="5" t="s">
        <v>47</v>
      </c>
      <c r="H1763" s="3"/>
      <c r="I1763" s="12" t="s">
        <v>48</v>
      </c>
      <c r="J1763" s="3"/>
      <c r="K1763" s="3" t="s">
        <v>49</v>
      </c>
      <c r="L1763" s="11">
        <v>42614</v>
      </c>
      <c r="M1763" s="3">
        <v>36</v>
      </c>
      <c r="N1763" s="3"/>
      <c r="O1763" s="10">
        <v>60000</v>
      </c>
      <c r="P1763" s="8" t="s">
        <v>187</v>
      </c>
      <c r="Q1763" s="9" t="s">
        <v>187</v>
      </c>
    </row>
    <row r="1764" spans="1:17" ht="15" hidden="1" x14ac:dyDescent="0.25">
      <c r="A1764" s="3" t="s">
        <v>3440</v>
      </c>
      <c r="B1764" s="3" t="s">
        <v>4</v>
      </c>
      <c r="C1764" s="3" t="s">
        <v>78</v>
      </c>
      <c r="D1764" s="3" t="s">
        <v>1417</v>
      </c>
      <c r="E1764" s="5" t="s">
        <v>1418</v>
      </c>
      <c r="F1764" s="3"/>
      <c r="G1764" s="5" t="s">
        <v>47</v>
      </c>
      <c r="H1764" s="3"/>
      <c r="I1764" s="12" t="s">
        <v>48</v>
      </c>
      <c r="J1764" s="3"/>
      <c r="K1764" s="3" t="s">
        <v>49</v>
      </c>
      <c r="L1764" s="11">
        <v>43252</v>
      </c>
      <c r="M1764" s="3">
        <v>24</v>
      </c>
      <c r="N1764" s="3"/>
      <c r="O1764" s="10">
        <v>140000</v>
      </c>
      <c r="P1764" s="8" t="s">
        <v>81</v>
      </c>
      <c r="Q1764" s="9" t="s">
        <v>81</v>
      </c>
    </row>
    <row r="1765" spans="1:17" ht="15" hidden="1" x14ac:dyDescent="0.25">
      <c r="A1765" s="3" t="s">
        <v>3441</v>
      </c>
      <c r="B1765" s="3" t="s">
        <v>7</v>
      </c>
      <c r="C1765" s="3" t="s">
        <v>78</v>
      </c>
      <c r="D1765" s="3" t="s">
        <v>1126</v>
      </c>
      <c r="E1765" s="5" t="s">
        <v>1127</v>
      </c>
      <c r="F1765" s="3"/>
      <c r="G1765" s="5" t="s">
        <v>47</v>
      </c>
      <c r="H1765" s="3"/>
      <c r="I1765" s="12" t="s">
        <v>48</v>
      </c>
      <c r="J1765" s="3"/>
      <c r="K1765" s="3" t="s">
        <v>49</v>
      </c>
      <c r="L1765" s="11">
        <v>42917</v>
      </c>
      <c r="M1765" s="3">
        <v>24</v>
      </c>
      <c r="N1765" s="3"/>
      <c r="O1765" s="10">
        <v>45000</v>
      </c>
      <c r="P1765" s="8" t="s">
        <v>81</v>
      </c>
      <c r="Q1765" s="9" t="s">
        <v>81</v>
      </c>
    </row>
    <row r="1766" spans="1:17" ht="15" hidden="1" x14ac:dyDescent="0.25">
      <c r="A1766" s="3" t="s">
        <v>3442</v>
      </c>
      <c r="B1766" s="3" t="s">
        <v>2</v>
      </c>
      <c r="C1766" s="3" t="s">
        <v>78</v>
      </c>
      <c r="D1766" s="3" t="s">
        <v>206</v>
      </c>
      <c r="E1766" s="5" t="s">
        <v>207</v>
      </c>
      <c r="F1766" s="3"/>
      <c r="G1766" s="5" t="s">
        <v>47</v>
      </c>
      <c r="H1766" s="3"/>
      <c r="I1766" s="12" t="s">
        <v>57</v>
      </c>
      <c r="J1766" s="3"/>
      <c r="K1766" s="3" t="s">
        <v>100</v>
      </c>
      <c r="L1766" s="11">
        <v>42767</v>
      </c>
      <c r="M1766" s="3">
        <v>36</v>
      </c>
      <c r="N1766" s="3"/>
      <c r="O1766" s="10">
        <v>290000</v>
      </c>
      <c r="P1766" s="8" t="s">
        <v>113</v>
      </c>
      <c r="Q1766" s="9" t="s">
        <v>113</v>
      </c>
    </row>
    <row r="1767" spans="1:17" ht="15" hidden="1" x14ac:dyDescent="0.25">
      <c r="A1767" s="3" t="s">
        <v>3443</v>
      </c>
      <c r="B1767" s="3" t="s">
        <v>4</v>
      </c>
      <c r="C1767" s="3" t="s">
        <v>78</v>
      </c>
      <c r="D1767" s="3" t="s">
        <v>1139</v>
      </c>
      <c r="E1767" s="5" t="s">
        <v>1140</v>
      </c>
      <c r="F1767" s="3"/>
      <c r="G1767" s="5" t="s">
        <v>47</v>
      </c>
      <c r="H1767" s="3"/>
      <c r="I1767" s="12" t="s">
        <v>48</v>
      </c>
      <c r="J1767" s="3"/>
      <c r="K1767" s="3" t="s">
        <v>49</v>
      </c>
      <c r="L1767" s="11">
        <v>43252</v>
      </c>
      <c r="M1767" s="3">
        <v>36</v>
      </c>
      <c r="N1767" s="3"/>
      <c r="O1767" s="10">
        <v>90500</v>
      </c>
      <c r="P1767" s="8" t="s">
        <v>103</v>
      </c>
      <c r="Q1767" s="9" t="s">
        <v>103</v>
      </c>
    </row>
    <row r="1768" spans="1:17" ht="15" hidden="1" x14ac:dyDescent="0.25">
      <c r="A1768" s="3" t="s">
        <v>3444</v>
      </c>
      <c r="B1768" s="3" t="s">
        <v>8</v>
      </c>
      <c r="C1768" s="3" t="s">
        <v>78</v>
      </c>
      <c r="D1768" s="3" t="s">
        <v>1151</v>
      </c>
      <c r="E1768" s="5" t="s">
        <v>1152</v>
      </c>
      <c r="F1768" s="3"/>
      <c r="G1768" s="5" t="s">
        <v>47</v>
      </c>
      <c r="H1768" s="3"/>
      <c r="I1768" s="12" t="s">
        <v>48</v>
      </c>
      <c r="J1768" s="3"/>
      <c r="K1768" s="3" t="s">
        <v>49</v>
      </c>
      <c r="L1768" s="11">
        <v>43160</v>
      </c>
      <c r="M1768" s="3">
        <v>36</v>
      </c>
      <c r="N1768" s="3"/>
      <c r="O1768" s="10">
        <v>95000</v>
      </c>
      <c r="P1768" s="8" t="s">
        <v>113</v>
      </c>
      <c r="Q1768" s="9" t="s">
        <v>113</v>
      </c>
    </row>
    <row r="1769" spans="1:17" ht="15" hidden="1" x14ac:dyDescent="0.25">
      <c r="A1769" s="3" t="s">
        <v>3445</v>
      </c>
      <c r="B1769" s="3" t="s">
        <v>2</v>
      </c>
      <c r="C1769" s="3" t="s">
        <v>78</v>
      </c>
      <c r="D1769" s="3" t="s">
        <v>1151</v>
      </c>
      <c r="E1769" s="5" t="s">
        <v>1152</v>
      </c>
      <c r="F1769" s="3"/>
      <c r="G1769" s="5" t="s">
        <v>47</v>
      </c>
      <c r="H1769" s="3"/>
      <c r="I1769" s="12" t="s">
        <v>48</v>
      </c>
      <c r="J1769" s="3"/>
      <c r="K1769" s="3" t="s">
        <v>49</v>
      </c>
      <c r="L1769" s="11">
        <v>42705</v>
      </c>
      <c r="M1769" s="3">
        <v>36</v>
      </c>
      <c r="N1769" s="3"/>
      <c r="O1769" s="10">
        <v>65000</v>
      </c>
      <c r="P1769" s="8" t="s">
        <v>113</v>
      </c>
      <c r="Q1769" s="9" t="s">
        <v>113</v>
      </c>
    </row>
    <row r="1770" spans="1:17" ht="15" hidden="1" x14ac:dyDescent="0.25">
      <c r="A1770" s="3" t="s">
        <v>3446</v>
      </c>
      <c r="B1770" s="3" t="s">
        <v>2</v>
      </c>
      <c r="C1770" s="3" t="s">
        <v>78</v>
      </c>
      <c r="D1770" s="3" t="s">
        <v>289</v>
      </c>
      <c r="E1770" s="5" t="s">
        <v>290</v>
      </c>
      <c r="F1770" s="3"/>
      <c r="G1770" s="5" t="s">
        <v>47</v>
      </c>
      <c r="H1770" s="3"/>
      <c r="I1770" s="12" t="s">
        <v>48</v>
      </c>
      <c r="J1770" s="3"/>
      <c r="K1770" s="3" t="s">
        <v>49</v>
      </c>
      <c r="L1770" s="11">
        <v>42705</v>
      </c>
      <c r="M1770" s="3">
        <v>12</v>
      </c>
      <c r="N1770" s="3"/>
      <c r="O1770" s="10">
        <v>109800</v>
      </c>
      <c r="P1770" s="8" t="s">
        <v>103</v>
      </c>
      <c r="Q1770" s="9" t="s">
        <v>103</v>
      </c>
    </row>
    <row r="1771" spans="1:17" ht="15" hidden="1" x14ac:dyDescent="0.25">
      <c r="A1771" s="3" t="s">
        <v>3447</v>
      </c>
      <c r="B1771" s="3" t="s">
        <v>2</v>
      </c>
      <c r="C1771" s="3" t="s">
        <v>78</v>
      </c>
      <c r="D1771" s="3" t="s">
        <v>82</v>
      </c>
      <c r="E1771" s="5" t="s">
        <v>83</v>
      </c>
      <c r="F1771" s="3"/>
      <c r="G1771" s="5" t="s">
        <v>47</v>
      </c>
      <c r="H1771" s="3"/>
      <c r="I1771" s="12" t="s">
        <v>48</v>
      </c>
      <c r="J1771" s="3"/>
      <c r="K1771" s="3" t="s">
        <v>49</v>
      </c>
      <c r="L1771" s="11">
        <v>42705</v>
      </c>
      <c r="M1771" s="3">
        <v>24</v>
      </c>
      <c r="N1771" s="3"/>
      <c r="O1771" s="10">
        <v>15000</v>
      </c>
      <c r="P1771" s="8" t="s">
        <v>108</v>
      </c>
      <c r="Q1771" s="9" t="s">
        <v>108</v>
      </c>
    </row>
    <row r="1772" spans="1:17" ht="15" hidden="1" x14ac:dyDescent="0.25">
      <c r="A1772" s="3" t="s">
        <v>3448</v>
      </c>
      <c r="B1772" s="3" t="s">
        <v>2</v>
      </c>
      <c r="C1772" s="3" t="s">
        <v>78</v>
      </c>
      <c r="D1772" s="3" t="s">
        <v>82</v>
      </c>
      <c r="E1772" s="5" t="s">
        <v>83</v>
      </c>
      <c r="F1772" s="3"/>
      <c r="G1772" s="5" t="s">
        <v>47</v>
      </c>
      <c r="H1772" s="3"/>
      <c r="I1772" s="12" t="s">
        <v>48</v>
      </c>
      <c r="J1772" s="3"/>
      <c r="K1772" s="3" t="s">
        <v>49</v>
      </c>
      <c r="L1772" s="11">
        <v>42795</v>
      </c>
      <c r="M1772" s="3">
        <v>36</v>
      </c>
      <c r="N1772" s="3"/>
      <c r="O1772" s="10">
        <v>356000</v>
      </c>
      <c r="P1772" s="8" t="s">
        <v>246</v>
      </c>
      <c r="Q1772" s="9" t="s">
        <v>246</v>
      </c>
    </row>
    <row r="1773" spans="1:17" ht="15" hidden="1" x14ac:dyDescent="0.25">
      <c r="A1773" s="3" t="s">
        <v>2130</v>
      </c>
      <c r="B1773" s="3" t="s">
        <v>6</v>
      </c>
      <c r="C1773" s="3" t="s">
        <v>44</v>
      </c>
      <c r="D1773" s="3" t="s">
        <v>82</v>
      </c>
      <c r="E1773" s="5" t="s">
        <v>83</v>
      </c>
      <c r="F1773" s="3"/>
      <c r="G1773" s="5" t="s">
        <v>47</v>
      </c>
      <c r="H1773" s="3"/>
      <c r="I1773" s="12" t="s">
        <v>48</v>
      </c>
      <c r="J1773" s="3"/>
      <c r="K1773" s="3" t="s">
        <v>49</v>
      </c>
      <c r="L1773" s="11">
        <v>42675</v>
      </c>
      <c r="M1773" s="3">
        <v>24</v>
      </c>
      <c r="N1773" s="3"/>
      <c r="O1773" s="10">
        <v>40000</v>
      </c>
      <c r="P1773" s="8" t="s">
        <v>75</v>
      </c>
      <c r="Q1773" s="9" t="s">
        <v>75</v>
      </c>
    </row>
    <row r="1774" spans="1:17" ht="15" hidden="1" x14ac:dyDescent="0.25">
      <c r="A1774" s="3" t="s">
        <v>3449</v>
      </c>
      <c r="B1774" s="3" t="s">
        <v>2</v>
      </c>
      <c r="C1774" s="3" t="s">
        <v>78</v>
      </c>
      <c r="D1774" s="3" t="s">
        <v>82</v>
      </c>
      <c r="E1774" s="5" t="s">
        <v>83</v>
      </c>
      <c r="F1774" s="3"/>
      <c r="G1774" s="5" t="s">
        <v>47</v>
      </c>
      <c r="H1774" s="3"/>
      <c r="I1774" s="12" t="s">
        <v>57</v>
      </c>
      <c r="J1774" s="3"/>
      <c r="K1774" s="3" t="s">
        <v>58</v>
      </c>
      <c r="L1774" s="11">
        <v>42614</v>
      </c>
      <c r="M1774" s="3">
        <v>60</v>
      </c>
      <c r="N1774" s="3"/>
      <c r="O1774" s="10">
        <v>350000</v>
      </c>
      <c r="P1774" s="8" t="s">
        <v>246</v>
      </c>
      <c r="Q1774" s="9" t="s">
        <v>246</v>
      </c>
    </row>
    <row r="1775" spans="1:17" ht="15" hidden="1" x14ac:dyDescent="0.25">
      <c r="A1775" s="3" t="s">
        <v>3450</v>
      </c>
      <c r="B1775" s="3" t="s">
        <v>5</v>
      </c>
      <c r="C1775" s="3" t="s">
        <v>78</v>
      </c>
      <c r="D1775" s="3" t="s">
        <v>225</v>
      </c>
      <c r="E1775" s="5" t="s">
        <v>226</v>
      </c>
      <c r="F1775" s="3"/>
      <c r="G1775" s="5" t="s">
        <v>47</v>
      </c>
      <c r="H1775" s="3"/>
      <c r="I1775" s="12" t="s">
        <v>48</v>
      </c>
      <c r="J1775" s="3"/>
      <c r="K1775" s="3" t="s">
        <v>49</v>
      </c>
      <c r="L1775" s="11">
        <v>42614</v>
      </c>
      <c r="M1775" s="3">
        <v>12</v>
      </c>
      <c r="N1775" s="3"/>
      <c r="O1775" s="10">
        <v>40000</v>
      </c>
      <c r="P1775" s="8" t="s">
        <v>108</v>
      </c>
      <c r="Q1775" s="9" t="s">
        <v>108</v>
      </c>
    </row>
    <row r="1776" spans="1:17" ht="15" hidden="1" x14ac:dyDescent="0.25">
      <c r="A1776" s="3" t="s">
        <v>3451</v>
      </c>
      <c r="B1776" s="3" t="s">
        <v>24</v>
      </c>
      <c r="C1776" s="3" t="s">
        <v>78</v>
      </c>
      <c r="D1776" s="3" t="s">
        <v>1423</v>
      </c>
      <c r="E1776" s="5" t="s">
        <v>1424</v>
      </c>
      <c r="F1776" s="3"/>
      <c r="G1776" s="5" t="s">
        <v>47</v>
      </c>
      <c r="H1776" s="3"/>
      <c r="I1776" s="12" t="s">
        <v>48</v>
      </c>
      <c r="J1776" s="3"/>
      <c r="K1776" s="3" t="s">
        <v>49</v>
      </c>
      <c r="L1776" s="11" t="s">
        <v>50</v>
      </c>
      <c r="M1776" s="3">
        <v>48</v>
      </c>
      <c r="N1776" s="3"/>
      <c r="O1776" s="10">
        <v>39955</v>
      </c>
      <c r="P1776" s="8" t="s">
        <v>113</v>
      </c>
      <c r="Q1776" s="9" t="s">
        <v>51</v>
      </c>
    </row>
    <row r="1777" spans="1:17" hidden="1" x14ac:dyDescent="0.3">
      <c r="A1777" s="3" t="s">
        <v>3452</v>
      </c>
      <c r="B1777" s="3" t="s">
        <v>24</v>
      </c>
      <c r="C1777" s="3" t="s">
        <v>78</v>
      </c>
      <c r="D1777" s="3" t="s">
        <v>1423</v>
      </c>
      <c r="E1777" s="5" t="s">
        <v>1424</v>
      </c>
      <c r="F1777" s="3"/>
      <c r="G1777" s="5" t="s">
        <v>47</v>
      </c>
      <c r="H1777" s="3"/>
      <c r="I1777" s="12" t="s">
        <v>48</v>
      </c>
      <c r="J1777" s="3"/>
      <c r="K1777" s="3" t="s">
        <v>49</v>
      </c>
      <c r="L1777" s="11" t="s">
        <v>50</v>
      </c>
      <c r="M1777" s="3">
        <v>48</v>
      </c>
      <c r="N1777" s="3"/>
      <c r="O1777" s="10">
        <v>15000</v>
      </c>
      <c r="P1777" s="8" t="s">
        <v>113</v>
      </c>
      <c r="Q1777" s="7" t="s">
        <v>59</v>
      </c>
    </row>
    <row r="1778" spans="1:17" ht="15" hidden="1" x14ac:dyDescent="0.25">
      <c r="A1778" s="3" t="s">
        <v>3453</v>
      </c>
      <c r="B1778" s="3" t="s">
        <v>24</v>
      </c>
      <c r="C1778" s="3" t="s">
        <v>78</v>
      </c>
      <c r="D1778" s="3" t="s">
        <v>1423</v>
      </c>
      <c r="E1778" s="5" t="s">
        <v>1424</v>
      </c>
      <c r="F1778" s="3"/>
      <c r="G1778" s="5" t="s">
        <v>47</v>
      </c>
      <c r="H1778" s="3"/>
      <c r="I1778" s="12" t="s">
        <v>48</v>
      </c>
      <c r="J1778" s="3"/>
      <c r="K1778" s="3" t="s">
        <v>49</v>
      </c>
      <c r="L1778" s="11" t="s">
        <v>50</v>
      </c>
      <c r="M1778" s="3">
        <v>48</v>
      </c>
      <c r="N1778" s="3"/>
      <c r="O1778" s="10">
        <v>18460</v>
      </c>
      <c r="P1778" s="8" t="s">
        <v>113</v>
      </c>
      <c r="Q1778" s="9" t="s">
        <v>103</v>
      </c>
    </row>
    <row r="1779" spans="1:17" ht="15" hidden="1" x14ac:dyDescent="0.25">
      <c r="A1779" s="3" t="s">
        <v>3454</v>
      </c>
      <c r="B1779" s="3" t="s">
        <v>24</v>
      </c>
      <c r="C1779" s="3" t="s">
        <v>78</v>
      </c>
      <c r="D1779" s="3" t="s">
        <v>1423</v>
      </c>
      <c r="E1779" s="5" t="s">
        <v>1424</v>
      </c>
      <c r="F1779" s="3"/>
      <c r="G1779" s="5" t="s">
        <v>47</v>
      </c>
      <c r="H1779" s="3"/>
      <c r="I1779" s="12" t="s">
        <v>48</v>
      </c>
      <c r="J1779" s="3"/>
      <c r="K1779" s="3" t="s">
        <v>49</v>
      </c>
      <c r="L1779" s="11" t="s">
        <v>50</v>
      </c>
      <c r="M1779" s="3">
        <v>48</v>
      </c>
      <c r="N1779" s="3"/>
      <c r="O1779" s="10">
        <v>31150</v>
      </c>
      <c r="P1779" s="8" t="s">
        <v>113</v>
      </c>
      <c r="Q1779" s="9" t="s">
        <v>113</v>
      </c>
    </row>
    <row r="1780" spans="1:17" ht="15" hidden="1" x14ac:dyDescent="0.25">
      <c r="A1780" s="3" t="s">
        <v>3455</v>
      </c>
      <c r="B1780" s="3" t="s">
        <v>24</v>
      </c>
      <c r="C1780" s="3" t="s">
        <v>78</v>
      </c>
      <c r="D1780" s="3" t="s">
        <v>1423</v>
      </c>
      <c r="E1780" s="5" t="s">
        <v>1424</v>
      </c>
      <c r="F1780" s="3"/>
      <c r="G1780" s="5" t="s">
        <v>47</v>
      </c>
      <c r="H1780" s="3"/>
      <c r="I1780" s="12" t="s">
        <v>48</v>
      </c>
      <c r="J1780" s="3"/>
      <c r="K1780" s="3" t="s">
        <v>49</v>
      </c>
      <c r="L1780" s="11" t="s">
        <v>50</v>
      </c>
      <c r="M1780" s="3">
        <v>48</v>
      </c>
      <c r="N1780" s="3"/>
      <c r="O1780" s="10">
        <v>18755</v>
      </c>
      <c r="P1780" s="8" t="s">
        <v>113</v>
      </c>
      <c r="Q1780" s="9" t="s">
        <v>81</v>
      </c>
    </row>
    <row r="1781" spans="1:17" ht="15" hidden="1" x14ac:dyDescent="0.25">
      <c r="A1781" s="3" t="s">
        <v>2131</v>
      </c>
      <c r="B1781" s="3" t="s">
        <v>24</v>
      </c>
      <c r="C1781" s="3" t="s">
        <v>78</v>
      </c>
      <c r="D1781" s="3" t="s">
        <v>1423</v>
      </c>
      <c r="E1781" s="5" t="s">
        <v>1424</v>
      </c>
      <c r="F1781" s="3"/>
      <c r="G1781" s="5" t="s">
        <v>47</v>
      </c>
      <c r="H1781" s="3"/>
      <c r="I1781" s="12" t="s">
        <v>48</v>
      </c>
      <c r="J1781" s="3"/>
      <c r="K1781" s="3" t="s">
        <v>49</v>
      </c>
      <c r="L1781" s="11" t="s">
        <v>50</v>
      </c>
      <c r="M1781" s="3">
        <v>48</v>
      </c>
      <c r="N1781" s="3"/>
      <c r="O1781" s="10">
        <v>28590</v>
      </c>
      <c r="P1781" s="8" t="s">
        <v>113</v>
      </c>
      <c r="Q1781" s="9" t="s">
        <v>75</v>
      </c>
    </row>
    <row r="1782" spans="1:17" ht="15" hidden="1" x14ac:dyDescent="0.25">
      <c r="A1782" s="3" t="s">
        <v>2132</v>
      </c>
      <c r="B1782" s="3" t="s">
        <v>24</v>
      </c>
      <c r="C1782" s="3" t="s">
        <v>78</v>
      </c>
      <c r="D1782" s="3" t="s">
        <v>1423</v>
      </c>
      <c r="E1782" s="5" t="s">
        <v>1424</v>
      </c>
      <c r="F1782" s="3"/>
      <c r="G1782" s="5" t="s">
        <v>47</v>
      </c>
      <c r="H1782" s="3"/>
      <c r="I1782" s="12" t="s">
        <v>48</v>
      </c>
      <c r="J1782" s="3"/>
      <c r="K1782" s="3" t="s">
        <v>49</v>
      </c>
      <c r="L1782" s="11" t="s">
        <v>50</v>
      </c>
      <c r="M1782" s="3">
        <v>48</v>
      </c>
      <c r="N1782" s="3"/>
      <c r="O1782" s="10">
        <v>49565</v>
      </c>
      <c r="P1782" s="8" t="s">
        <v>113</v>
      </c>
      <c r="Q1782" s="9" t="s">
        <v>187</v>
      </c>
    </row>
    <row r="1783" spans="1:17" ht="15" hidden="1" x14ac:dyDescent="0.25">
      <c r="A1783" s="3" t="s">
        <v>3456</v>
      </c>
      <c r="B1783" s="3" t="s">
        <v>7</v>
      </c>
      <c r="C1783" s="3" t="s">
        <v>78</v>
      </c>
      <c r="D1783" s="3" t="s">
        <v>208</v>
      </c>
      <c r="E1783" s="5" t="s">
        <v>209</v>
      </c>
      <c r="F1783" s="3"/>
      <c r="G1783" s="5" t="s">
        <v>47</v>
      </c>
      <c r="H1783" s="3"/>
      <c r="I1783" s="12" t="s">
        <v>57</v>
      </c>
      <c r="J1783" s="3"/>
      <c r="K1783" s="3" t="s">
        <v>58</v>
      </c>
      <c r="L1783" s="11">
        <v>42979</v>
      </c>
      <c r="M1783" s="3">
        <v>60</v>
      </c>
      <c r="N1783" s="3"/>
      <c r="O1783" s="10">
        <v>460000</v>
      </c>
      <c r="P1783" s="8" t="s">
        <v>113</v>
      </c>
      <c r="Q1783" s="9" t="s">
        <v>113</v>
      </c>
    </row>
    <row r="1784" spans="1:17" ht="15" hidden="1" x14ac:dyDescent="0.25">
      <c r="A1784" s="3" t="s">
        <v>3457</v>
      </c>
      <c r="B1784" s="3" t="s">
        <v>7</v>
      </c>
      <c r="C1784" s="3" t="s">
        <v>78</v>
      </c>
      <c r="D1784" s="3" t="s">
        <v>192</v>
      </c>
      <c r="E1784" s="5" t="s">
        <v>193</v>
      </c>
      <c r="F1784" s="3"/>
      <c r="G1784" s="5" t="s">
        <v>47</v>
      </c>
      <c r="H1784" s="3"/>
      <c r="I1784" s="12" t="s">
        <v>57</v>
      </c>
      <c r="J1784" s="3"/>
      <c r="K1784" s="3" t="s">
        <v>58</v>
      </c>
      <c r="L1784" s="11">
        <v>43009</v>
      </c>
      <c r="M1784" s="3">
        <v>48</v>
      </c>
      <c r="N1784" s="3"/>
      <c r="O1784" s="10">
        <v>1313000</v>
      </c>
      <c r="P1784" s="8" t="s">
        <v>213</v>
      </c>
      <c r="Q1784" s="9" t="s">
        <v>213</v>
      </c>
    </row>
    <row r="1785" spans="1:17" hidden="1" x14ac:dyDescent="0.3">
      <c r="A1785" s="3" t="s">
        <v>3458</v>
      </c>
      <c r="B1785" s="3" t="s">
        <v>8</v>
      </c>
      <c r="C1785" s="3" t="s">
        <v>78</v>
      </c>
      <c r="D1785" s="3" t="s">
        <v>192</v>
      </c>
      <c r="E1785" s="5" t="s">
        <v>193</v>
      </c>
      <c r="F1785" s="3"/>
      <c r="G1785" s="5" t="s">
        <v>47</v>
      </c>
      <c r="H1785" s="3"/>
      <c r="I1785" s="12" t="s">
        <v>57</v>
      </c>
      <c r="J1785" s="3"/>
      <c r="K1785" s="3" t="s">
        <v>58</v>
      </c>
      <c r="L1785" s="11">
        <v>43101</v>
      </c>
      <c r="M1785" s="3">
        <v>60</v>
      </c>
      <c r="N1785" s="3"/>
      <c r="O1785" s="10">
        <v>3555510</v>
      </c>
      <c r="P1785" s="8" t="s">
        <v>59</v>
      </c>
      <c r="Q1785" s="9" t="s">
        <v>59</v>
      </c>
    </row>
    <row r="1786" spans="1:17" ht="15" hidden="1" x14ac:dyDescent="0.25">
      <c r="A1786" s="3" t="s">
        <v>3459</v>
      </c>
      <c r="B1786" s="3" t="s">
        <v>3</v>
      </c>
      <c r="C1786" s="3" t="s">
        <v>78</v>
      </c>
      <c r="D1786" s="3" t="s">
        <v>192</v>
      </c>
      <c r="E1786" s="5" t="s">
        <v>193</v>
      </c>
      <c r="F1786" s="3"/>
      <c r="G1786" s="5" t="s">
        <v>47</v>
      </c>
      <c r="H1786" s="3"/>
      <c r="I1786" s="12" t="s">
        <v>57</v>
      </c>
      <c r="J1786" s="3"/>
      <c r="K1786" s="3" t="s">
        <v>58</v>
      </c>
      <c r="L1786" s="11">
        <v>43070</v>
      </c>
      <c r="M1786" s="3">
        <v>60</v>
      </c>
      <c r="N1786" s="3"/>
      <c r="O1786" s="10">
        <v>2800000</v>
      </c>
      <c r="P1786" s="8" t="s">
        <v>103</v>
      </c>
      <c r="Q1786" s="9" t="s">
        <v>103</v>
      </c>
    </row>
    <row r="1787" spans="1:17" ht="15" hidden="1" x14ac:dyDescent="0.25">
      <c r="A1787" s="3" t="s">
        <v>2133</v>
      </c>
      <c r="B1787" s="3" t="s">
        <v>7</v>
      </c>
      <c r="C1787" s="3" t="s">
        <v>78</v>
      </c>
      <c r="D1787" s="3" t="s">
        <v>1425</v>
      </c>
      <c r="E1787" s="5" t="s">
        <v>1426</v>
      </c>
      <c r="F1787" s="3"/>
      <c r="G1787" s="5" t="s">
        <v>47</v>
      </c>
      <c r="H1787" s="3"/>
      <c r="I1787" s="12" t="s">
        <v>48</v>
      </c>
      <c r="J1787" s="3"/>
      <c r="K1787" s="3" t="s">
        <v>49</v>
      </c>
      <c r="L1787" s="11">
        <v>42887</v>
      </c>
      <c r="M1787" s="3">
        <v>60</v>
      </c>
      <c r="N1787" s="3"/>
      <c r="O1787" s="10">
        <v>60000</v>
      </c>
      <c r="P1787" s="8" t="s">
        <v>84</v>
      </c>
      <c r="Q1787" s="9" t="s">
        <v>84</v>
      </c>
    </row>
    <row r="1788" spans="1:17" ht="15" hidden="1" x14ac:dyDescent="0.25">
      <c r="A1788" s="3" t="s">
        <v>3460</v>
      </c>
      <c r="B1788" s="3" t="s">
        <v>10</v>
      </c>
      <c r="C1788" s="3" t="s">
        <v>78</v>
      </c>
      <c r="D1788" s="3" t="s">
        <v>1427</v>
      </c>
      <c r="E1788" s="5" t="s">
        <v>1428</v>
      </c>
      <c r="F1788" s="3"/>
      <c r="G1788" s="5" t="s">
        <v>47</v>
      </c>
      <c r="H1788" s="3"/>
      <c r="I1788" s="12" t="s">
        <v>57</v>
      </c>
      <c r="J1788" s="3"/>
      <c r="K1788" s="3" t="s">
        <v>58</v>
      </c>
      <c r="L1788" s="11">
        <v>43586</v>
      </c>
      <c r="M1788" s="3">
        <v>72</v>
      </c>
      <c r="N1788" s="3"/>
      <c r="O1788" s="10">
        <v>2300000</v>
      </c>
      <c r="P1788" s="8" t="s">
        <v>81</v>
      </c>
      <c r="Q1788" s="9" t="s">
        <v>81</v>
      </c>
    </row>
    <row r="1789" spans="1:17" ht="15" hidden="1" x14ac:dyDescent="0.25">
      <c r="A1789" s="3" t="s">
        <v>2134</v>
      </c>
      <c r="B1789" s="3" t="s">
        <v>3</v>
      </c>
      <c r="C1789" s="3" t="s">
        <v>78</v>
      </c>
      <c r="D1789" s="3" t="s">
        <v>1429</v>
      </c>
      <c r="E1789" s="5" t="s">
        <v>1430</v>
      </c>
      <c r="F1789" s="3"/>
      <c r="G1789" s="5" t="s">
        <v>47</v>
      </c>
      <c r="H1789" s="3"/>
      <c r="I1789" s="12" t="s">
        <v>57</v>
      </c>
      <c r="J1789" s="3"/>
      <c r="K1789" s="3" t="s">
        <v>58</v>
      </c>
      <c r="L1789" s="11">
        <v>43191</v>
      </c>
      <c r="M1789" s="3">
        <v>36</v>
      </c>
      <c r="N1789" s="3"/>
      <c r="O1789" s="10">
        <v>88352</v>
      </c>
      <c r="P1789" s="8" t="s">
        <v>187</v>
      </c>
      <c r="Q1789" s="9" t="s">
        <v>187</v>
      </c>
    </row>
    <row r="1790" spans="1:17" ht="15" hidden="1" x14ac:dyDescent="0.25">
      <c r="A1790" s="3" t="s">
        <v>2135</v>
      </c>
      <c r="B1790" s="3" t="s">
        <v>17</v>
      </c>
      <c r="C1790" s="3" t="s">
        <v>44</v>
      </c>
      <c r="D1790" s="3" t="s">
        <v>1365</v>
      </c>
      <c r="E1790" s="5" t="s">
        <v>1366</v>
      </c>
      <c r="F1790" s="3"/>
      <c r="G1790" s="5" t="s">
        <v>47</v>
      </c>
      <c r="H1790" s="3"/>
      <c r="I1790" s="12" t="s">
        <v>57</v>
      </c>
      <c r="J1790" s="3"/>
      <c r="K1790" s="3" t="s">
        <v>58</v>
      </c>
      <c r="L1790" s="11">
        <v>43009</v>
      </c>
      <c r="M1790" s="3">
        <v>24</v>
      </c>
      <c r="N1790" s="3"/>
      <c r="O1790" s="10">
        <v>850000</v>
      </c>
      <c r="P1790" s="8" t="s">
        <v>84</v>
      </c>
      <c r="Q1790" s="9" t="s">
        <v>84</v>
      </c>
    </row>
    <row r="1791" spans="1:17" ht="15" hidden="1" x14ac:dyDescent="0.25">
      <c r="A1791" s="3" t="s">
        <v>2136</v>
      </c>
      <c r="B1791" s="3" t="s">
        <v>7</v>
      </c>
      <c r="C1791" s="3" t="s">
        <v>78</v>
      </c>
      <c r="D1791" s="3" t="s">
        <v>1431</v>
      </c>
      <c r="E1791" s="5" t="s">
        <v>1432</v>
      </c>
      <c r="F1791" s="3"/>
      <c r="G1791" s="5" t="s">
        <v>47</v>
      </c>
      <c r="H1791" s="3"/>
      <c r="I1791" s="12" t="s">
        <v>57</v>
      </c>
      <c r="J1791" s="3"/>
      <c r="K1791" s="3" t="s">
        <v>58</v>
      </c>
      <c r="L1791" s="11" t="s">
        <v>50</v>
      </c>
      <c r="M1791" s="3">
        <v>60</v>
      </c>
      <c r="N1791" s="3"/>
      <c r="O1791" s="10">
        <v>440000</v>
      </c>
      <c r="P1791" s="8" t="s">
        <v>187</v>
      </c>
      <c r="Q1791" s="9" t="s">
        <v>187</v>
      </c>
    </row>
    <row r="1792" spans="1:17" ht="15" hidden="1" x14ac:dyDescent="0.25">
      <c r="A1792" s="3" t="s">
        <v>3461</v>
      </c>
      <c r="B1792" s="3" t="s">
        <v>7</v>
      </c>
      <c r="C1792" s="3" t="s">
        <v>378</v>
      </c>
      <c r="D1792" s="3" t="s">
        <v>1433</v>
      </c>
      <c r="E1792" s="5" t="s">
        <v>1434</v>
      </c>
      <c r="F1792" s="3"/>
      <c r="G1792" s="5" t="s">
        <v>47</v>
      </c>
      <c r="H1792" s="3"/>
      <c r="I1792" s="12" t="s">
        <v>48</v>
      </c>
      <c r="J1792" s="3"/>
      <c r="K1792" s="3" t="s">
        <v>49</v>
      </c>
      <c r="L1792" s="11">
        <v>42401</v>
      </c>
      <c r="M1792" s="3">
        <v>48</v>
      </c>
      <c r="N1792" s="3"/>
      <c r="O1792" s="10">
        <v>310000</v>
      </c>
      <c r="P1792" s="8" t="s">
        <v>81</v>
      </c>
      <c r="Q1792" s="9" t="s">
        <v>81</v>
      </c>
    </row>
    <row r="1793" spans="1:17" ht="15" hidden="1" x14ac:dyDescent="0.25">
      <c r="A1793" s="3" t="s">
        <v>3462</v>
      </c>
      <c r="B1793" s="3" t="s">
        <v>2</v>
      </c>
      <c r="C1793" s="3" t="s">
        <v>78</v>
      </c>
      <c r="D1793" s="3" t="s">
        <v>1435</v>
      </c>
      <c r="E1793" s="5" t="s">
        <v>1436</v>
      </c>
      <c r="F1793" s="3"/>
      <c r="G1793" s="5" t="s">
        <v>47</v>
      </c>
      <c r="H1793" s="3"/>
      <c r="I1793" s="12" t="s">
        <v>48</v>
      </c>
      <c r="J1793" s="3"/>
      <c r="K1793" s="3" t="s">
        <v>49</v>
      </c>
      <c r="L1793" s="11" t="s">
        <v>50</v>
      </c>
      <c r="M1793" s="3">
        <v>60</v>
      </c>
      <c r="N1793" s="3"/>
      <c r="O1793" s="10">
        <v>837980.76</v>
      </c>
      <c r="P1793" s="8" t="s">
        <v>51</v>
      </c>
      <c r="Q1793" s="9" t="s">
        <v>51</v>
      </c>
    </row>
    <row r="1794" spans="1:17" ht="15" hidden="1" x14ac:dyDescent="0.25">
      <c r="A1794" s="3" t="s">
        <v>3463</v>
      </c>
      <c r="B1794" s="3" t="s">
        <v>10</v>
      </c>
      <c r="C1794" s="3" t="s">
        <v>78</v>
      </c>
      <c r="D1794" s="3" t="s">
        <v>366</v>
      </c>
      <c r="E1794" s="5" t="s">
        <v>367</v>
      </c>
      <c r="F1794" s="3"/>
      <c r="G1794" s="5" t="s">
        <v>47</v>
      </c>
      <c r="H1794" s="3"/>
      <c r="I1794" s="12" t="s">
        <v>48</v>
      </c>
      <c r="J1794" s="3"/>
      <c r="K1794" s="3" t="s">
        <v>49</v>
      </c>
      <c r="L1794" s="11" t="s">
        <v>50</v>
      </c>
      <c r="M1794" s="3">
        <v>36</v>
      </c>
      <c r="N1794" s="3"/>
      <c r="O1794" s="10">
        <v>14400</v>
      </c>
      <c r="P1794" s="8" t="s">
        <v>103</v>
      </c>
      <c r="Q1794" s="9" t="s">
        <v>103</v>
      </c>
    </row>
    <row r="1795" spans="1:17" ht="15" hidden="1" x14ac:dyDescent="0.25">
      <c r="A1795" s="3" t="s">
        <v>3464</v>
      </c>
      <c r="B1795" s="3" t="s">
        <v>9</v>
      </c>
      <c r="C1795" s="3" t="s">
        <v>78</v>
      </c>
      <c r="D1795" s="3" t="s">
        <v>1399</v>
      </c>
      <c r="E1795" s="5" t="s">
        <v>1400</v>
      </c>
      <c r="F1795" s="3"/>
      <c r="G1795" s="5" t="s">
        <v>47</v>
      </c>
      <c r="H1795" s="3"/>
      <c r="I1795" s="12" t="s">
        <v>57</v>
      </c>
      <c r="J1795" s="3"/>
      <c r="K1795" s="3" t="s">
        <v>58</v>
      </c>
      <c r="L1795" s="11">
        <v>43435</v>
      </c>
      <c r="M1795" s="3">
        <v>48</v>
      </c>
      <c r="N1795" s="3"/>
      <c r="O1795" s="10">
        <v>545000</v>
      </c>
      <c r="P1795" s="8" t="s">
        <v>213</v>
      </c>
      <c r="Q1795" s="9" t="s">
        <v>213</v>
      </c>
    </row>
    <row r="1796" spans="1:17" ht="15" hidden="1" x14ac:dyDescent="0.25">
      <c r="A1796" s="3" t="s">
        <v>2137</v>
      </c>
      <c r="B1796" s="3" t="s">
        <v>4</v>
      </c>
      <c r="C1796" s="3" t="s">
        <v>78</v>
      </c>
      <c r="D1796" s="3" t="s">
        <v>328</v>
      </c>
      <c r="E1796" s="5" t="s">
        <v>329</v>
      </c>
      <c r="F1796" s="3"/>
      <c r="G1796" s="5" t="s">
        <v>47</v>
      </c>
      <c r="H1796" s="3"/>
      <c r="I1796" s="12" t="s">
        <v>48</v>
      </c>
      <c r="J1796" s="3"/>
      <c r="K1796" s="3" t="s">
        <v>49</v>
      </c>
      <c r="L1796" s="11">
        <v>43160</v>
      </c>
      <c r="M1796" s="3">
        <v>24</v>
      </c>
      <c r="N1796" s="3"/>
      <c r="O1796" s="10">
        <v>392000</v>
      </c>
      <c r="P1796" s="8" t="s">
        <v>84</v>
      </c>
      <c r="Q1796" s="9" t="s">
        <v>84</v>
      </c>
    </row>
    <row r="1797" spans="1:17" ht="15" hidden="1" x14ac:dyDescent="0.25">
      <c r="A1797" s="3" t="s">
        <v>3465</v>
      </c>
      <c r="B1797" s="3" t="s">
        <v>9</v>
      </c>
      <c r="C1797" s="3" t="s">
        <v>78</v>
      </c>
      <c r="D1797" s="3" t="s">
        <v>223</v>
      </c>
      <c r="E1797" s="5" t="s">
        <v>224</v>
      </c>
      <c r="F1797" s="3"/>
      <c r="G1797" s="5" t="s">
        <v>47</v>
      </c>
      <c r="H1797" s="3"/>
      <c r="I1797" s="12" t="s">
        <v>57</v>
      </c>
      <c r="J1797" s="3"/>
      <c r="K1797" s="3" t="s">
        <v>58</v>
      </c>
      <c r="L1797" s="11">
        <v>43466</v>
      </c>
      <c r="M1797" s="3">
        <v>36</v>
      </c>
      <c r="N1797" s="3"/>
      <c r="O1797" s="10">
        <v>1307000</v>
      </c>
      <c r="P1797" s="8" t="s">
        <v>103</v>
      </c>
      <c r="Q1797" s="9" t="s">
        <v>103</v>
      </c>
    </row>
    <row r="1798" spans="1:17" ht="15" hidden="1" x14ac:dyDescent="0.25">
      <c r="A1798" s="3" t="s">
        <v>3466</v>
      </c>
      <c r="B1798" s="3" t="s">
        <v>8</v>
      </c>
      <c r="C1798" s="3" t="s">
        <v>78</v>
      </c>
      <c r="D1798" s="3" t="s">
        <v>1399</v>
      </c>
      <c r="E1798" s="5" t="s">
        <v>1400</v>
      </c>
      <c r="F1798" s="3"/>
      <c r="G1798" s="5" t="s">
        <v>47</v>
      </c>
      <c r="H1798" s="3"/>
      <c r="I1798" s="12" t="s">
        <v>57</v>
      </c>
      <c r="J1798" s="3"/>
      <c r="K1798" s="3" t="s">
        <v>58</v>
      </c>
      <c r="L1798" s="11">
        <v>43160</v>
      </c>
      <c r="M1798" s="3">
        <v>60</v>
      </c>
      <c r="N1798" s="3"/>
      <c r="O1798" s="10">
        <v>2720000</v>
      </c>
      <c r="P1798" s="8" t="s">
        <v>246</v>
      </c>
      <c r="Q1798" s="9" t="s">
        <v>246</v>
      </c>
    </row>
    <row r="1799" spans="1:17" ht="15" hidden="1" x14ac:dyDescent="0.25">
      <c r="A1799" s="3" t="s">
        <v>3467</v>
      </c>
      <c r="B1799" s="3" t="s">
        <v>3</v>
      </c>
      <c r="C1799" s="3" t="s">
        <v>78</v>
      </c>
      <c r="D1799" s="3" t="s">
        <v>82</v>
      </c>
      <c r="E1799" s="5" t="s">
        <v>83</v>
      </c>
      <c r="F1799" s="3"/>
      <c r="G1799" s="5" t="s">
        <v>47</v>
      </c>
      <c r="H1799" s="3"/>
      <c r="I1799" s="12" t="s">
        <v>57</v>
      </c>
      <c r="J1799" s="3"/>
      <c r="K1799" s="3" t="s">
        <v>58</v>
      </c>
      <c r="L1799" s="11" t="s">
        <v>50</v>
      </c>
      <c r="M1799" s="3">
        <v>48</v>
      </c>
      <c r="N1799" s="3"/>
      <c r="O1799" s="10">
        <v>90000</v>
      </c>
      <c r="P1799" s="8" t="s">
        <v>113</v>
      </c>
      <c r="Q1799" s="9" t="s">
        <v>113</v>
      </c>
    </row>
    <row r="1800" spans="1:17" ht="15" hidden="1" x14ac:dyDescent="0.25">
      <c r="A1800" s="3" t="s">
        <v>3468</v>
      </c>
      <c r="B1800" s="3" t="s">
        <v>2</v>
      </c>
      <c r="C1800" s="3" t="s">
        <v>78</v>
      </c>
      <c r="D1800" s="3" t="s">
        <v>1437</v>
      </c>
      <c r="E1800" s="5" t="s">
        <v>1438</v>
      </c>
      <c r="F1800" s="3"/>
      <c r="G1800" s="5" t="s">
        <v>47</v>
      </c>
      <c r="H1800" s="3"/>
      <c r="I1800" s="12" t="s">
        <v>48</v>
      </c>
      <c r="J1800" s="3"/>
      <c r="K1800" s="3" t="s">
        <v>49</v>
      </c>
      <c r="L1800" s="11" t="s">
        <v>50</v>
      </c>
      <c r="M1800" s="3">
        <v>24</v>
      </c>
      <c r="N1800" s="3"/>
      <c r="O1800" s="10">
        <v>55870</v>
      </c>
      <c r="P1800" s="8" t="s">
        <v>51</v>
      </c>
      <c r="Q1800" s="9" t="s">
        <v>51</v>
      </c>
    </row>
    <row r="1801" spans="1:17" ht="15" hidden="1" x14ac:dyDescent="0.25">
      <c r="A1801" s="3" t="s">
        <v>3469</v>
      </c>
      <c r="B1801" s="3" t="s">
        <v>2</v>
      </c>
      <c r="C1801" s="3" t="s">
        <v>78</v>
      </c>
      <c r="D1801" s="3" t="s">
        <v>1437</v>
      </c>
      <c r="E1801" s="5" t="s">
        <v>1438</v>
      </c>
      <c r="F1801" s="3"/>
      <c r="G1801" s="5" t="s">
        <v>47</v>
      </c>
      <c r="H1801" s="3"/>
      <c r="I1801" s="12" t="s">
        <v>48</v>
      </c>
      <c r="J1801" s="3"/>
      <c r="K1801" s="3" t="s">
        <v>49</v>
      </c>
      <c r="L1801" s="11">
        <v>42430</v>
      </c>
      <c r="M1801" s="3">
        <v>36</v>
      </c>
      <c r="N1801" s="3"/>
      <c r="O1801" s="10">
        <v>50000</v>
      </c>
      <c r="P1801" s="8" t="s">
        <v>108</v>
      </c>
      <c r="Q1801" s="9" t="s">
        <v>108</v>
      </c>
    </row>
    <row r="1802" spans="1:17" ht="15" hidden="1" x14ac:dyDescent="0.25">
      <c r="A1802" s="3" t="s">
        <v>2138</v>
      </c>
      <c r="B1802" s="3" t="s">
        <v>7</v>
      </c>
      <c r="C1802" s="3" t="s">
        <v>78</v>
      </c>
      <c r="D1802" s="3" t="s">
        <v>173</v>
      </c>
      <c r="E1802" s="5" t="s">
        <v>174</v>
      </c>
      <c r="F1802" s="3"/>
      <c r="G1802" s="5" t="s">
        <v>47</v>
      </c>
      <c r="H1802" s="3"/>
      <c r="I1802" s="12" t="s">
        <v>48</v>
      </c>
      <c r="J1802" s="3"/>
      <c r="K1802" s="3" t="s">
        <v>49</v>
      </c>
      <c r="L1802" s="11" t="s">
        <v>50</v>
      </c>
      <c r="M1802" s="3">
        <v>24</v>
      </c>
      <c r="N1802" s="3"/>
      <c r="O1802" s="10">
        <v>20000</v>
      </c>
      <c r="P1802" s="8" t="s">
        <v>84</v>
      </c>
      <c r="Q1802" s="7" t="s">
        <v>84</v>
      </c>
    </row>
    <row r="1803" spans="1:17" ht="15" hidden="1" x14ac:dyDescent="0.25">
      <c r="A1803" s="3" t="s">
        <v>3470</v>
      </c>
      <c r="B1803" s="3" t="s">
        <v>3</v>
      </c>
      <c r="C1803" s="3" t="s">
        <v>78</v>
      </c>
      <c r="D1803" s="3" t="s">
        <v>1439</v>
      </c>
      <c r="E1803" s="5" t="s">
        <v>1440</v>
      </c>
      <c r="F1803" s="3"/>
      <c r="G1803" s="5" t="s">
        <v>47</v>
      </c>
      <c r="H1803" s="3"/>
      <c r="I1803" s="12" t="s">
        <v>48</v>
      </c>
      <c r="J1803" s="3"/>
      <c r="K1803" s="3" t="s">
        <v>49</v>
      </c>
      <c r="L1803" s="11" t="s">
        <v>50</v>
      </c>
      <c r="M1803" s="3">
        <v>36</v>
      </c>
      <c r="N1803" s="3"/>
      <c r="O1803" s="10">
        <v>57000</v>
      </c>
      <c r="P1803" s="8" t="s">
        <v>103</v>
      </c>
      <c r="Q1803" s="9" t="s">
        <v>103</v>
      </c>
    </row>
    <row r="1804" spans="1:17" ht="15" hidden="1" x14ac:dyDescent="0.25">
      <c r="A1804" s="3" t="s">
        <v>3471</v>
      </c>
      <c r="B1804" s="3" t="s">
        <v>4</v>
      </c>
      <c r="C1804" s="3" t="s">
        <v>78</v>
      </c>
      <c r="D1804" s="3" t="s">
        <v>82</v>
      </c>
      <c r="E1804" s="5" t="s">
        <v>83</v>
      </c>
      <c r="F1804" s="3"/>
      <c r="G1804" s="5" t="s">
        <v>47</v>
      </c>
      <c r="H1804" s="3"/>
      <c r="I1804" s="12" t="s">
        <v>48</v>
      </c>
      <c r="J1804" s="3"/>
      <c r="K1804" s="3" t="s">
        <v>49</v>
      </c>
      <c r="L1804" s="11">
        <v>43252</v>
      </c>
      <c r="M1804" s="3">
        <v>36</v>
      </c>
      <c r="N1804" s="3"/>
      <c r="O1804" s="10">
        <v>5400</v>
      </c>
      <c r="P1804" s="8" t="s">
        <v>103</v>
      </c>
      <c r="Q1804" s="9" t="s">
        <v>103</v>
      </c>
    </row>
    <row r="1805" spans="1:17" ht="15" hidden="1" x14ac:dyDescent="0.25">
      <c r="A1805" s="3" t="s">
        <v>3472</v>
      </c>
      <c r="B1805" s="3" t="s">
        <v>7</v>
      </c>
      <c r="C1805" s="3" t="s">
        <v>44</v>
      </c>
      <c r="D1805" s="3" t="s">
        <v>82</v>
      </c>
      <c r="E1805" s="5" t="s">
        <v>83</v>
      </c>
      <c r="F1805" s="3"/>
      <c r="G1805" s="5" t="s">
        <v>47</v>
      </c>
      <c r="H1805" s="3"/>
      <c r="I1805" s="12" t="s">
        <v>48</v>
      </c>
      <c r="J1805" s="3"/>
      <c r="K1805" s="3" t="s">
        <v>49</v>
      </c>
      <c r="L1805" s="11">
        <v>42522</v>
      </c>
      <c r="M1805" s="3">
        <v>36</v>
      </c>
      <c r="N1805" s="3"/>
      <c r="O1805" s="10">
        <v>20000</v>
      </c>
      <c r="P1805" s="8" t="s">
        <v>113</v>
      </c>
      <c r="Q1805" s="9" t="s">
        <v>113</v>
      </c>
    </row>
    <row r="1806" spans="1:17" ht="15" hidden="1" x14ac:dyDescent="0.25">
      <c r="A1806" s="3" t="s">
        <v>2139</v>
      </c>
      <c r="B1806" s="3" t="s">
        <v>7</v>
      </c>
      <c r="C1806" s="3" t="s">
        <v>78</v>
      </c>
      <c r="D1806" s="3" t="s">
        <v>82</v>
      </c>
      <c r="E1806" s="5" t="s">
        <v>83</v>
      </c>
      <c r="F1806" s="3"/>
      <c r="G1806" s="5" t="s">
        <v>47</v>
      </c>
      <c r="H1806" s="3"/>
      <c r="I1806" s="12" t="s">
        <v>48</v>
      </c>
      <c r="J1806" s="3"/>
      <c r="K1806" s="3" t="s">
        <v>49</v>
      </c>
      <c r="L1806" s="11">
        <v>42887</v>
      </c>
      <c r="M1806" s="3">
        <v>12</v>
      </c>
      <c r="N1806" s="3"/>
      <c r="O1806" s="10">
        <v>38000</v>
      </c>
      <c r="P1806" s="8" t="s">
        <v>92</v>
      </c>
      <c r="Q1806" s="9" t="s">
        <v>92</v>
      </c>
    </row>
    <row r="1807" spans="1:17" ht="15" hidden="1" x14ac:dyDescent="0.25">
      <c r="A1807" s="3" t="s">
        <v>2140</v>
      </c>
      <c r="B1807" s="3" t="s">
        <v>4</v>
      </c>
      <c r="C1807" s="3" t="s">
        <v>78</v>
      </c>
      <c r="D1807" s="3" t="s">
        <v>82</v>
      </c>
      <c r="E1807" s="5" t="s">
        <v>83</v>
      </c>
      <c r="F1807" s="3"/>
      <c r="G1807" s="5" t="s">
        <v>47</v>
      </c>
      <c r="H1807" s="3"/>
      <c r="I1807" s="12" t="s">
        <v>48</v>
      </c>
      <c r="J1807" s="3"/>
      <c r="K1807" s="3" t="s">
        <v>49</v>
      </c>
      <c r="L1807" s="11">
        <v>43252</v>
      </c>
      <c r="M1807" s="3">
        <v>12</v>
      </c>
      <c r="N1807" s="3"/>
      <c r="O1807" s="10">
        <v>38000</v>
      </c>
      <c r="P1807" s="8" t="s">
        <v>92</v>
      </c>
      <c r="Q1807" s="9" t="s">
        <v>92</v>
      </c>
    </row>
    <row r="1808" spans="1:17" ht="15" hidden="1" x14ac:dyDescent="0.25">
      <c r="A1808" s="3" t="s">
        <v>2141</v>
      </c>
      <c r="B1808" s="3" t="s">
        <v>6</v>
      </c>
      <c r="C1808" s="3" t="s">
        <v>44</v>
      </c>
      <c r="D1808" s="3" t="s">
        <v>1441</v>
      </c>
      <c r="E1808" s="5" t="s">
        <v>1442</v>
      </c>
      <c r="F1808" s="3"/>
      <c r="G1808" s="5" t="s">
        <v>47</v>
      </c>
      <c r="H1808" s="3"/>
      <c r="I1808" s="12" t="s">
        <v>48</v>
      </c>
      <c r="J1808" s="3"/>
      <c r="K1808" s="3" t="s">
        <v>49</v>
      </c>
      <c r="L1808" s="11">
        <v>42522</v>
      </c>
      <c r="M1808" s="3">
        <v>12</v>
      </c>
      <c r="N1808" s="3"/>
      <c r="O1808" s="10">
        <v>35000</v>
      </c>
      <c r="P1808" s="8" t="s">
        <v>92</v>
      </c>
      <c r="Q1808" s="9" t="s">
        <v>92</v>
      </c>
    </row>
    <row r="1809" spans="1:17" ht="15" hidden="1" x14ac:dyDescent="0.25">
      <c r="A1809" s="3" t="s">
        <v>3473</v>
      </c>
      <c r="B1809" s="3" t="s">
        <v>7</v>
      </c>
      <c r="C1809" s="3" t="s">
        <v>78</v>
      </c>
      <c r="D1809" s="3" t="s">
        <v>194</v>
      </c>
      <c r="E1809" s="5" t="s">
        <v>195</v>
      </c>
      <c r="F1809" s="3"/>
      <c r="G1809" s="5" t="s">
        <v>47</v>
      </c>
      <c r="H1809" s="3"/>
      <c r="I1809" s="12" t="s">
        <v>57</v>
      </c>
      <c r="J1809" s="3"/>
      <c r="K1809" s="3" t="s">
        <v>100</v>
      </c>
      <c r="L1809" s="11">
        <v>42979</v>
      </c>
      <c r="M1809" s="3">
        <v>48</v>
      </c>
      <c r="N1809" s="3"/>
      <c r="O1809" s="10">
        <v>125000</v>
      </c>
      <c r="P1809" s="8" t="s">
        <v>113</v>
      </c>
      <c r="Q1809" s="9" t="s">
        <v>113</v>
      </c>
    </row>
    <row r="1810" spans="1:17" ht="15" hidden="1" x14ac:dyDescent="0.25">
      <c r="A1810" s="3" t="s">
        <v>3474</v>
      </c>
      <c r="B1810" s="3" t="s">
        <v>7</v>
      </c>
      <c r="C1810" s="3" t="s">
        <v>78</v>
      </c>
      <c r="D1810" s="3" t="s">
        <v>133</v>
      </c>
      <c r="E1810" s="5" t="s">
        <v>134</v>
      </c>
      <c r="F1810" s="3"/>
      <c r="G1810" s="5" t="s">
        <v>47</v>
      </c>
      <c r="H1810" s="3"/>
      <c r="I1810" s="12" t="s">
        <v>57</v>
      </c>
      <c r="J1810" s="3"/>
      <c r="K1810" s="3" t="s">
        <v>100</v>
      </c>
      <c r="L1810" s="11">
        <v>42826</v>
      </c>
      <c r="M1810" s="3">
        <v>36</v>
      </c>
      <c r="N1810" s="3"/>
      <c r="O1810" s="10">
        <v>40000</v>
      </c>
      <c r="P1810" s="8" t="s">
        <v>113</v>
      </c>
      <c r="Q1810" s="9" t="s">
        <v>113</v>
      </c>
    </row>
    <row r="1811" spans="1:17" ht="15" hidden="1" x14ac:dyDescent="0.25">
      <c r="A1811" s="3" t="s">
        <v>3475</v>
      </c>
      <c r="B1811" s="3" t="s">
        <v>4</v>
      </c>
      <c r="C1811" s="3" t="s">
        <v>78</v>
      </c>
      <c r="D1811" s="3" t="s">
        <v>1443</v>
      </c>
      <c r="E1811" s="5" t="s">
        <v>1444</v>
      </c>
      <c r="F1811" s="3"/>
      <c r="G1811" s="5" t="s">
        <v>47</v>
      </c>
      <c r="H1811" s="3"/>
      <c r="I1811" s="12" t="s">
        <v>48</v>
      </c>
      <c r="J1811" s="3"/>
      <c r="K1811" s="3" t="s">
        <v>49</v>
      </c>
      <c r="L1811" s="11">
        <v>43252</v>
      </c>
      <c r="M1811" s="3">
        <v>24</v>
      </c>
      <c r="N1811" s="3"/>
      <c r="O1811" s="10">
        <v>13000</v>
      </c>
      <c r="P1811" s="8" t="s">
        <v>103</v>
      </c>
      <c r="Q1811" s="9" t="s">
        <v>103</v>
      </c>
    </row>
    <row r="1812" spans="1:17" ht="15" hidden="1" x14ac:dyDescent="0.25">
      <c r="A1812" s="3" t="s">
        <v>3476</v>
      </c>
      <c r="B1812" s="3" t="s">
        <v>17</v>
      </c>
      <c r="C1812" s="3" t="s">
        <v>78</v>
      </c>
      <c r="D1812" s="3" t="s">
        <v>1445</v>
      </c>
      <c r="E1812" s="5" t="s">
        <v>1446</v>
      </c>
      <c r="F1812" s="3"/>
      <c r="G1812" s="5" t="s">
        <v>47</v>
      </c>
      <c r="H1812" s="3"/>
      <c r="I1812" s="12" t="s">
        <v>48</v>
      </c>
      <c r="J1812" s="3"/>
      <c r="K1812" s="3" t="s">
        <v>49</v>
      </c>
      <c r="L1812" s="11">
        <v>43070</v>
      </c>
      <c r="M1812" s="3">
        <v>24</v>
      </c>
      <c r="N1812" s="3"/>
      <c r="O1812" s="10">
        <v>150000</v>
      </c>
      <c r="P1812" s="8" t="s">
        <v>51</v>
      </c>
      <c r="Q1812" s="9" t="s">
        <v>51</v>
      </c>
    </row>
    <row r="1813" spans="1:17" ht="15" hidden="1" x14ac:dyDescent="0.25">
      <c r="A1813" s="3" t="s">
        <v>3477</v>
      </c>
      <c r="B1813" s="3" t="s">
        <v>6</v>
      </c>
      <c r="C1813" s="3" t="s">
        <v>78</v>
      </c>
      <c r="D1813" s="3" t="s">
        <v>1445</v>
      </c>
      <c r="E1813" s="5" t="s">
        <v>1446</v>
      </c>
      <c r="F1813" s="3"/>
      <c r="G1813" s="5" t="s">
        <v>47</v>
      </c>
      <c r="H1813" s="3"/>
      <c r="I1813" s="12" t="s">
        <v>57</v>
      </c>
      <c r="J1813" s="3"/>
      <c r="K1813" s="3" t="s">
        <v>58</v>
      </c>
      <c r="L1813" s="11">
        <v>42552</v>
      </c>
      <c r="M1813" s="3">
        <v>48</v>
      </c>
      <c r="N1813" s="3"/>
      <c r="O1813" s="10">
        <v>15000</v>
      </c>
      <c r="P1813" s="8" t="s">
        <v>213</v>
      </c>
      <c r="Q1813" s="9" t="s">
        <v>213</v>
      </c>
    </row>
    <row r="1814" spans="1:17" ht="15" hidden="1" x14ac:dyDescent="0.25">
      <c r="A1814" s="3" t="s">
        <v>3478</v>
      </c>
      <c r="B1814" s="3" t="s">
        <v>3</v>
      </c>
      <c r="C1814" s="3" t="s">
        <v>78</v>
      </c>
      <c r="D1814" s="3" t="s">
        <v>1447</v>
      </c>
      <c r="E1814" s="5" t="s">
        <v>1448</v>
      </c>
      <c r="F1814" s="3"/>
      <c r="G1814" s="5" t="s">
        <v>47</v>
      </c>
      <c r="H1814" s="3"/>
      <c r="I1814" s="12" t="s">
        <v>48</v>
      </c>
      <c r="J1814" s="3"/>
      <c r="K1814" s="3" t="s">
        <v>49</v>
      </c>
      <c r="L1814" s="11">
        <v>43070</v>
      </c>
      <c r="M1814" s="3">
        <v>84</v>
      </c>
      <c r="N1814" s="3"/>
      <c r="O1814" s="10">
        <v>150000</v>
      </c>
      <c r="P1814" s="8" t="s">
        <v>108</v>
      </c>
      <c r="Q1814" s="9" t="s">
        <v>108</v>
      </c>
    </row>
    <row r="1815" spans="1:17" ht="15" hidden="1" x14ac:dyDescent="0.25">
      <c r="A1815" s="3" t="s">
        <v>3479</v>
      </c>
      <c r="B1815" s="3" t="s">
        <v>3</v>
      </c>
      <c r="C1815" s="3" t="s">
        <v>78</v>
      </c>
      <c r="D1815" s="3" t="s">
        <v>1449</v>
      </c>
      <c r="E1815" s="5" t="s">
        <v>1450</v>
      </c>
      <c r="F1815" s="3"/>
      <c r="G1815" s="5" t="s">
        <v>47</v>
      </c>
      <c r="H1815" s="3"/>
      <c r="I1815" s="12" t="s">
        <v>48</v>
      </c>
      <c r="J1815" s="3"/>
      <c r="K1815" s="3" t="s">
        <v>49</v>
      </c>
      <c r="L1815" s="11">
        <v>43070</v>
      </c>
      <c r="M1815" s="3">
        <v>36</v>
      </c>
      <c r="N1815" s="3"/>
      <c r="O1815" s="10">
        <v>185000</v>
      </c>
      <c r="P1815" s="8" t="s">
        <v>108</v>
      </c>
      <c r="Q1815" s="9" t="s">
        <v>108</v>
      </c>
    </row>
    <row r="1816" spans="1:17" ht="15" hidden="1" x14ac:dyDescent="0.25">
      <c r="A1816" s="3" t="s">
        <v>3480</v>
      </c>
      <c r="B1816" s="3" t="s">
        <v>8</v>
      </c>
      <c r="C1816" s="3" t="s">
        <v>78</v>
      </c>
      <c r="D1816" s="3" t="s">
        <v>1365</v>
      </c>
      <c r="E1816" s="5" t="s">
        <v>1366</v>
      </c>
      <c r="F1816" s="3"/>
      <c r="G1816" s="5" t="s">
        <v>47</v>
      </c>
      <c r="H1816" s="3"/>
      <c r="I1816" s="12" t="s">
        <v>57</v>
      </c>
      <c r="J1816" s="3"/>
      <c r="K1816" s="3" t="s">
        <v>58</v>
      </c>
      <c r="L1816" s="11">
        <v>43160</v>
      </c>
      <c r="M1816" s="3">
        <v>60</v>
      </c>
      <c r="N1816" s="3"/>
      <c r="O1816" s="10">
        <v>460000</v>
      </c>
      <c r="P1816" s="8" t="s">
        <v>103</v>
      </c>
      <c r="Q1816" s="9" t="s">
        <v>103</v>
      </c>
    </row>
    <row r="1817" spans="1:17" ht="15" hidden="1" x14ac:dyDescent="0.25">
      <c r="A1817" s="3" t="s">
        <v>3481</v>
      </c>
      <c r="B1817" s="3" t="s">
        <v>3</v>
      </c>
      <c r="C1817" s="3" t="s">
        <v>78</v>
      </c>
      <c r="D1817" s="3" t="s">
        <v>1429</v>
      </c>
      <c r="E1817" s="5" t="s">
        <v>1430</v>
      </c>
      <c r="F1817" s="3"/>
      <c r="G1817" s="5" t="s">
        <v>47</v>
      </c>
      <c r="H1817" s="3"/>
      <c r="I1817" s="12" t="s">
        <v>57</v>
      </c>
      <c r="J1817" s="3"/>
      <c r="K1817" s="3" t="s">
        <v>58</v>
      </c>
      <c r="L1817" s="11">
        <v>43070</v>
      </c>
      <c r="M1817" s="3">
        <v>60</v>
      </c>
      <c r="N1817" s="3"/>
      <c r="O1817" s="10">
        <v>330000</v>
      </c>
      <c r="P1817" s="8" t="s">
        <v>108</v>
      </c>
      <c r="Q1817" s="9" t="s">
        <v>108</v>
      </c>
    </row>
    <row r="1818" spans="1:17" ht="15" hidden="1" x14ac:dyDescent="0.25">
      <c r="A1818" s="3" t="s">
        <v>3482</v>
      </c>
      <c r="B1818" s="3" t="s">
        <v>7</v>
      </c>
      <c r="C1818" s="3" t="s">
        <v>78</v>
      </c>
      <c r="D1818" s="3" t="s">
        <v>1365</v>
      </c>
      <c r="E1818" s="5" t="s">
        <v>1366</v>
      </c>
      <c r="F1818" s="3"/>
      <c r="G1818" s="5" t="s">
        <v>47</v>
      </c>
      <c r="H1818" s="3"/>
      <c r="I1818" s="12" t="s">
        <v>57</v>
      </c>
      <c r="J1818" s="3"/>
      <c r="K1818" s="3" t="s">
        <v>58</v>
      </c>
      <c r="L1818" s="11">
        <v>42826</v>
      </c>
      <c r="M1818" s="3">
        <v>48</v>
      </c>
      <c r="N1818" s="3"/>
      <c r="O1818" s="10">
        <v>30000</v>
      </c>
      <c r="P1818" s="8" t="s">
        <v>108</v>
      </c>
      <c r="Q1818" s="9" t="s">
        <v>108</v>
      </c>
    </row>
    <row r="1819" spans="1:17" ht="15" hidden="1" x14ac:dyDescent="0.25">
      <c r="A1819" s="3" t="s">
        <v>3483</v>
      </c>
      <c r="B1819" s="3" t="s">
        <v>584</v>
      </c>
      <c r="C1819" s="3" t="s">
        <v>44</v>
      </c>
      <c r="D1819" s="3" t="s">
        <v>211</v>
      </c>
      <c r="E1819" s="5" t="s">
        <v>212</v>
      </c>
      <c r="F1819" s="3"/>
      <c r="G1819" s="5" t="s">
        <v>47</v>
      </c>
      <c r="H1819" s="3"/>
      <c r="I1819" s="12" t="s">
        <v>48</v>
      </c>
      <c r="J1819" s="3"/>
      <c r="K1819" s="3" t="s">
        <v>49</v>
      </c>
      <c r="L1819" s="11">
        <v>43191</v>
      </c>
      <c r="M1819" s="3">
        <v>36</v>
      </c>
      <c r="N1819" s="3"/>
      <c r="O1819" s="10">
        <v>898000</v>
      </c>
      <c r="P1819" s="8" t="s">
        <v>103</v>
      </c>
      <c r="Q1819" s="9" t="s">
        <v>246</v>
      </c>
    </row>
    <row r="1820" spans="1:17" hidden="1" x14ac:dyDescent="0.3">
      <c r="A1820" s="3" t="s">
        <v>3484</v>
      </c>
      <c r="B1820" s="3" t="s">
        <v>584</v>
      </c>
      <c r="C1820" s="3" t="s">
        <v>44</v>
      </c>
      <c r="D1820" s="3" t="s">
        <v>211</v>
      </c>
      <c r="E1820" s="5" t="s">
        <v>212</v>
      </c>
      <c r="F1820" s="3"/>
      <c r="G1820" s="5" t="s">
        <v>47</v>
      </c>
      <c r="H1820" s="3"/>
      <c r="I1820" s="12" t="s">
        <v>48</v>
      </c>
      <c r="J1820" s="3"/>
      <c r="K1820" s="3" t="s">
        <v>49</v>
      </c>
      <c r="L1820" s="11">
        <v>43191</v>
      </c>
      <c r="M1820" s="3">
        <v>36</v>
      </c>
      <c r="N1820" s="3"/>
      <c r="O1820" s="10">
        <v>708000</v>
      </c>
      <c r="P1820" s="8" t="s">
        <v>103</v>
      </c>
      <c r="Q1820" s="9" t="s">
        <v>59</v>
      </c>
    </row>
    <row r="1821" spans="1:17" ht="15" hidden="1" x14ac:dyDescent="0.25">
      <c r="A1821" s="3" t="s">
        <v>3485</v>
      </c>
      <c r="B1821" s="3" t="s">
        <v>584</v>
      </c>
      <c r="C1821" s="3" t="s">
        <v>44</v>
      </c>
      <c r="D1821" s="3" t="s">
        <v>211</v>
      </c>
      <c r="E1821" s="5" t="s">
        <v>212</v>
      </c>
      <c r="F1821" s="3"/>
      <c r="G1821" s="5" t="s">
        <v>47</v>
      </c>
      <c r="H1821" s="3"/>
      <c r="I1821" s="12" t="s">
        <v>48</v>
      </c>
      <c r="J1821" s="3"/>
      <c r="K1821" s="3" t="s">
        <v>49</v>
      </c>
      <c r="L1821" s="11">
        <v>43191</v>
      </c>
      <c r="M1821" s="3">
        <v>36</v>
      </c>
      <c r="N1821" s="3"/>
      <c r="O1821" s="10">
        <v>860000</v>
      </c>
      <c r="P1821" s="8" t="s">
        <v>103</v>
      </c>
      <c r="Q1821" s="9" t="s">
        <v>103</v>
      </c>
    </row>
    <row r="1822" spans="1:17" ht="15" hidden="1" x14ac:dyDescent="0.25">
      <c r="A1822" s="3" t="s">
        <v>3486</v>
      </c>
      <c r="B1822" s="3" t="s">
        <v>584</v>
      </c>
      <c r="C1822" s="3" t="s">
        <v>44</v>
      </c>
      <c r="D1822" s="3" t="s">
        <v>211</v>
      </c>
      <c r="E1822" s="5" t="s">
        <v>212</v>
      </c>
      <c r="F1822" s="3"/>
      <c r="G1822" s="5" t="s">
        <v>47</v>
      </c>
      <c r="H1822" s="3"/>
      <c r="I1822" s="12" t="s">
        <v>48</v>
      </c>
      <c r="J1822" s="3"/>
      <c r="K1822" s="3" t="s">
        <v>49</v>
      </c>
      <c r="L1822" s="11">
        <v>43191</v>
      </c>
      <c r="M1822" s="3">
        <v>36</v>
      </c>
      <c r="N1822" s="3"/>
      <c r="O1822" s="10">
        <v>250000</v>
      </c>
      <c r="P1822" s="8" t="s">
        <v>103</v>
      </c>
      <c r="Q1822" s="9" t="s">
        <v>113</v>
      </c>
    </row>
    <row r="1823" spans="1:17" ht="15" hidden="1" x14ac:dyDescent="0.25">
      <c r="A1823" s="3" t="s">
        <v>3487</v>
      </c>
      <c r="B1823" s="3" t="s">
        <v>584</v>
      </c>
      <c r="C1823" s="3" t="s">
        <v>44</v>
      </c>
      <c r="D1823" s="3" t="s">
        <v>211</v>
      </c>
      <c r="E1823" s="5" t="s">
        <v>212</v>
      </c>
      <c r="F1823" s="3"/>
      <c r="G1823" s="5" t="s">
        <v>47</v>
      </c>
      <c r="H1823" s="3"/>
      <c r="I1823" s="12" t="s">
        <v>48</v>
      </c>
      <c r="J1823" s="3"/>
      <c r="K1823" s="3" t="s">
        <v>49</v>
      </c>
      <c r="L1823" s="11">
        <v>43191</v>
      </c>
      <c r="M1823" s="3">
        <v>36</v>
      </c>
      <c r="N1823" s="3"/>
      <c r="O1823" s="10">
        <v>500000</v>
      </c>
      <c r="P1823" s="8" t="s">
        <v>103</v>
      </c>
      <c r="Q1823" s="9" t="s">
        <v>81</v>
      </c>
    </row>
    <row r="1824" spans="1:17" ht="15" hidden="1" x14ac:dyDescent="0.25">
      <c r="A1824" s="3" t="s">
        <v>2142</v>
      </c>
      <c r="B1824" s="3" t="s">
        <v>584</v>
      </c>
      <c r="C1824" s="3" t="s">
        <v>44</v>
      </c>
      <c r="D1824" s="3" t="s">
        <v>211</v>
      </c>
      <c r="E1824" s="5" t="s">
        <v>212</v>
      </c>
      <c r="F1824" s="3"/>
      <c r="G1824" s="5" t="s">
        <v>47</v>
      </c>
      <c r="H1824" s="3"/>
      <c r="I1824" s="12" t="s">
        <v>48</v>
      </c>
      <c r="J1824" s="3"/>
      <c r="K1824" s="3" t="s">
        <v>49</v>
      </c>
      <c r="L1824" s="11">
        <v>43191</v>
      </c>
      <c r="M1824" s="3">
        <v>36</v>
      </c>
      <c r="N1824" s="3"/>
      <c r="O1824" s="10">
        <v>35000</v>
      </c>
      <c r="P1824" s="8" t="s">
        <v>103</v>
      </c>
      <c r="Q1824" s="9" t="s">
        <v>75</v>
      </c>
    </row>
    <row r="1825" spans="1:17" ht="15" hidden="1" x14ac:dyDescent="0.25">
      <c r="A1825" s="3" t="s">
        <v>2143</v>
      </c>
      <c r="B1825" s="3" t="s">
        <v>584</v>
      </c>
      <c r="C1825" s="3" t="s">
        <v>44</v>
      </c>
      <c r="D1825" s="3" t="s">
        <v>211</v>
      </c>
      <c r="E1825" s="5" t="s">
        <v>212</v>
      </c>
      <c r="F1825" s="3"/>
      <c r="G1825" s="5" t="s">
        <v>47</v>
      </c>
      <c r="H1825" s="3"/>
      <c r="I1825" s="12" t="s">
        <v>48</v>
      </c>
      <c r="J1825" s="3"/>
      <c r="K1825" s="3" t="s">
        <v>49</v>
      </c>
      <c r="L1825" s="11">
        <v>43191</v>
      </c>
      <c r="M1825" s="3">
        <v>36</v>
      </c>
      <c r="N1825" s="3"/>
      <c r="O1825" s="10">
        <v>75000</v>
      </c>
      <c r="P1825" s="8" t="s">
        <v>103</v>
      </c>
      <c r="Q1825" s="9" t="s">
        <v>187</v>
      </c>
    </row>
    <row r="1826" spans="1:17" ht="15" hidden="1" x14ac:dyDescent="0.25">
      <c r="A1826" s="3" t="s">
        <v>3488</v>
      </c>
      <c r="B1826" s="3" t="s">
        <v>8</v>
      </c>
      <c r="C1826" s="3" t="s">
        <v>78</v>
      </c>
      <c r="D1826" s="3" t="s">
        <v>420</v>
      </c>
      <c r="E1826" s="5" t="s">
        <v>421</v>
      </c>
      <c r="F1826" s="3"/>
      <c r="G1826" s="5" t="s">
        <v>47</v>
      </c>
      <c r="H1826" s="3"/>
      <c r="I1826" s="12" t="s">
        <v>48</v>
      </c>
      <c r="J1826" s="3"/>
      <c r="K1826" s="3" t="s">
        <v>49</v>
      </c>
      <c r="L1826" s="11">
        <v>43160</v>
      </c>
      <c r="M1826" s="3">
        <v>36</v>
      </c>
      <c r="N1826" s="3"/>
      <c r="O1826" s="10">
        <v>1633697.44</v>
      </c>
      <c r="P1826" s="8" t="s">
        <v>81</v>
      </c>
      <c r="Q1826" s="9" t="s">
        <v>81</v>
      </c>
    </row>
    <row r="1827" spans="1:17" ht="15" hidden="1" x14ac:dyDescent="0.25">
      <c r="A1827" s="3" t="s">
        <v>3489</v>
      </c>
      <c r="B1827" s="3" t="s">
        <v>838</v>
      </c>
      <c r="C1827" s="3" t="s">
        <v>78</v>
      </c>
      <c r="D1827" s="3" t="s">
        <v>1076</v>
      </c>
      <c r="E1827" s="5" t="s">
        <v>1077</v>
      </c>
      <c r="F1827" s="3"/>
      <c r="G1827" s="5" t="s">
        <v>47</v>
      </c>
      <c r="H1827" s="3"/>
      <c r="I1827" s="12" t="s">
        <v>48</v>
      </c>
      <c r="J1827" s="3"/>
      <c r="K1827" s="3" t="s">
        <v>49</v>
      </c>
      <c r="L1827" s="11">
        <v>43313</v>
      </c>
      <c r="M1827" s="3">
        <v>36</v>
      </c>
      <c r="N1827" s="3"/>
      <c r="O1827" s="10">
        <v>30000</v>
      </c>
      <c r="P1827" s="8" t="s">
        <v>103</v>
      </c>
      <c r="Q1827" s="7" t="s">
        <v>103</v>
      </c>
    </row>
    <row r="1828" spans="1:17" ht="15" hidden="1" x14ac:dyDescent="0.25">
      <c r="A1828" s="3" t="s">
        <v>3490</v>
      </c>
      <c r="B1828" s="3" t="s">
        <v>838</v>
      </c>
      <c r="C1828" s="3" t="s">
        <v>78</v>
      </c>
      <c r="D1828" s="3" t="s">
        <v>1076</v>
      </c>
      <c r="E1828" s="5" t="s">
        <v>1077</v>
      </c>
      <c r="F1828" s="3"/>
      <c r="G1828" s="5" t="s">
        <v>47</v>
      </c>
      <c r="H1828" s="3"/>
      <c r="I1828" s="12" t="s">
        <v>48</v>
      </c>
      <c r="J1828" s="3"/>
      <c r="K1828" s="3" t="s">
        <v>49</v>
      </c>
      <c r="L1828" s="11">
        <v>43313</v>
      </c>
      <c r="M1828" s="3">
        <v>36</v>
      </c>
      <c r="N1828" s="3"/>
      <c r="O1828" s="10">
        <v>192000</v>
      </c>
      <c r="P1828" s="8" t="s">
        <v>103</v>
      </c>
      <c r="Q1828" s="9" t="s">
        <v>81</v>
      </c>
    </row>
    <row r="1829" spans="1:17" ht="15" hidden="1" x14ac:dyDescent="0.25">
      <c r="A1829" s="3" t="s">
        <v>2144</v>
      </c>
      <c r="B1829" s="3" t="s">
        <v>838</v>
      </c>
      <c r="C1829" s="3" t="s">
        <v>78</v>
      </c>
      <c r="D1829" s="3" t="s">
        <v>1076</v>
      </c>
      <c r="E1829" s="5" t="s">
        <v>1077</v>
      </c>
      <c r="F1829" s="3"/>
      <c r="G1829" s="5" t="s">
        <v>47</v>
      </c>
      <c r="H1829" s="3"/>
      <c r="I1829" s="12" t="s">
        <v>48</v>
      </c>
      <c r="J1829" s="3"/>
      <c r="K1829" s="3" t="s">
        <v>49</v>
      </c>
      <c r="L1829" s="11">
        <v>43313</v>
      </c>
      <c r="M1829" s="3">
        <v>36</v>
      </c>
      <c r="N1829" s="3"/>
      <c r="O1829" s="10">
        <v>2000</v>
      </c>
      <c r="P1829" s="8" t="s">
        <v>103</v>
      </c>
      <c r="Q1829" s="9" t="s">
        <v>75</v>
      </c>
    </row>
    <row r="1830" spans="1:17" ht="15" hidden="1" x14ac:dyDescent="0.25">
      <c r="A1830" s="3" t="s">
        <v>3491</v>
      </c>
      <c r="B1830" s="3" t="s">
        <v>2</v>
      </c>
      <c r="C1830" s="3" t="s">
        <v>78</v>
      </c>
      <c r="D1830" s="3" t="s">
        <v>1143</v>
      </c>
      <c r="E1830" s="5" t="s">
        <v>1144</v>
      </c>
      <c r="F1830" s="3"/>
      <c r="G1830" s="5" t="s">
        <v>47</v>
      </c>
      <c r="H1830" s="3"/>
      <c r="I1830" s="12" t="s">
        <v>48</v>
      </c>
      <c r="J1830" s="3"/>
      <c r="K1830" s="3" t="s">
        <v>49</v>
      </c>
      <c r="L1830" s="11" t="s">
        <v>50</v>
      </c>
      <c r="M1830" s="3">
        <v>12</v>
      </c>
      <c r="N1830" s="3"/>
      <c r="O1830" s="10">
        <v>132248</v>
      </c>
      <c r="P1830" s="8" t="s">
        <v>51</v>
      </c>
      <c r="Q1830" s="9" t="s">
        <v>51</v>
      </c>
    </row>
    <row r="1831" spans="1:17" ht="15" hidden="1" x14ac:dyDescent="0.25">
      <c r="A1831" s="3" t="s">
        <v>3492</v>
      </c>
      <c r="B1831" s="3" t="s">
        <v>8</v>
      </c>
      <c r="C1831" s="3" t="s">
        <v>78</v>
      </c>
      <c r="D1831" s="3" t="s">
        <v>1451</v>
      </c>
      <c r="E1831" s="5" t="s">
        <v>1452</v>
      </c>
      <c r="F1831" s="3"/>
      <c r="G1831" s="5" t="s">
        <v>47</v>
      </c>
      <c r="H1831" s="3"/>
      <c r="I1831" s="12" t="s">
        <v>57</v>
      </c>
      <c r="J1831" s="3"/>
      <c r="K1831" s="3" t="s">
        <v>58</v>
      </c>
      <c r="L1831" s="11">
        <v>42887</v>
      </c>
      <c r="M1831" s="3">
        <v>48</v>
      </c>
      <c r="N1831" s="3"/>
      <c r="O1831" s="10">
        <v>657170.07999999996</v>
      </c>
      <c r="P1831" s="8" t="s">
        <v>51</v>
      </c>
      <c r="Q1831" s="9" t="s">
        <v>51</v>
      </c>
    </row>
    <row r="1832" spans="1:17" ht="15" hidden="1" x14ac:dyDescent="0.25">
      <c r="A1832" s="3" t="s">
        <v>3493</v>
      </c>
      <c r="B1832" s="3" t="s">
        <v>4</v>
      </c>
      <c r="C1832" s="3" t="s">
        <v>78</v>
      </c>
      <c r="D1832" s="3" t="s">
        <v>225</v>
      </c>
      <c r="E1832" s="5" t="s">
        <v>226</v>
      </c>
      <c r="F1832" s="3"/>
      <c r="G1832" s="5" t="s">
        <v>47</v>
      </c>
      <c r="H1832" s="3"/>
      <c r="I1832" s="12" t="s">
        <v>57</v>
      </c>
      <c r="J1832" s="3"/>
      <c r="K1832" s="3" t="s">
        <v>58</v>
      </c>
      <c r="L1832" s="11">
        <v>43252</v>
      </c>
      <c r="M1832" s="3">
        <v>36</v>
      </c>
      <c r="N1832" s="3"/>
      <c r="O1832" s="10">
        <v>200000</v>
      </c>
      <c r="P1832" s="8" t="s">
        <v>103</v>
      </c>
      <c r="Q1832" s="9" t="s">
        <v>103</v>
      </c>
    </row>
    <row r="1833" spans="1:17" ht="15" hidden="1" x14ac:dyDescent="0.25">
      <c r="A1833" s="3" t="s">
        <v>2145</v>
      </c>
      <c r="B1833" s="3" t="s">
        <v>2</v>
      </c>
      <c r="C1833" s="3" t="s">
        <v>78</v>
      </c>
      <c r="D1833" s="3" t="s">
        <v>1451</v>
      </c>
      <c r="E1833" s="5" t="s">
        <v>1452</v>
      </c>
      <c r="F1833" s="3"/>
      <c r="G1833" s="5" t="s">
        <v>47</v>
      </c>
      <c r="H1833" s="3"/>
      <c r="I1833" s="12" t="s">
        <v>57</v>
      </c>
      <c r="J1833" s="3"/>
      <c r="K1833" s="3" t="s">
        <v>58</v>
      </c>
      <c r="L1833" s="11">
        <v>42705</v>
      </c>
      <c r="M1833" s="3">
        <v>24</v>
      </c>
      <c r="N1833" s="3"/>
      <c r="O1833" s="10">
        <v>106000</v>
      </c>
      <c r="P1833" s="8" t="s">
        <v>84</v>
      </c>
      <c r="Q1833" s="9" t="s">
        <v>84</v>
      </c>
    </row>
    <row r="1834" spans="1:17" ht="15" hidden="1" x14ac:dyDescent="0.25">
      <c r="A1834" s="3" t="s">
        <v>3494</v>
      </c>
      <c r="B1834" s="3" t="s">
        <v>2</v>
      </c>
      <c r="C1834" s="3" t="s">
        <v>78</v>
      </c>
      <c r="D1834" s="3" t="s">
        <v>1390</v>
      </c>
      <c r="E1834" s="5" t="s">
        <v>1391</v>
      </c>
      <c r="F1834" s="3"/>
      <c r="G1834" s="5" t="s">
        <v>47</v>
      </c>
      <c r="H1834" s="3"/>
      <c r="I1834" s="12" t="s">
        <v>57</v>
      </c>
      <c r="J1834" s="3"/>
      <c r="K1834" s="3" t="s">
        <v>58</v>
      </c>
      <c r="L1834" s="11">
        <v>42614</v>
      </c>
      <c r="M1834" s="3">
        <v>60</v>
      </c>
      <c r="N1834" s="3"/>
      <c r="O1834" s="10">
        <v>392800</v>
      </c>
      <c r="P1834" s="8" t="s">
        <v>246</v>
      </c>
      <c r="Q1834" s="9" t="s">
        <v>246</v>
      </c>
    </row>
    <row r="1835" spans="1:17" ht="15" hidden="1" x14ac:dyDescent="0.25">
      <c r="A1835" s="3" t="s">
        <v>2146</v>
      </c>
      <c r="B1835" s="3" t="s">
        <v>4</v>
      </c>
      <c r="C1835" s="3" t="s">
        <v>44</v>
      </c>
      <c r="D1835" s="3" t="s">
        <v>1405</v>
      </c>
      <c r="E1835" s="5" t="s">
        <v>1406</v>
      </c>
      <c r="F1835" s="3"/>
      <c r="G1835" s="5" t="s">
        <v>47</v>
      </c>
      <c r="H1835" s="3"/>
      <c r="I1835" s="12" t="s">
        <v>48</v>
      </c>
      <c r="J1835" s="3"/>
      <c r="K1835" s="3" t="s">
        <v>49</v>
      </c>
      <c r="L1835" s="11">
        <v>43313</v>
      </c>
      <c r="M1835" s="3">
        <v>60</v>
      </c>
      <c r="N1835" s="3"/>
      <c r="O1835" s="10">
        <v>385000</v>
      </c>
      <c r="P1835" s="8" t="s">
        <v>84</v>
      </c>
      <c r="Q1835" s="9" t="s">
        <v>84</v>
      </c>
    </row>
    <row r="1836" spans="1:17" ht="15" hidden="1" x14ac:dyDescent="0.25">
      <c r="A1836" s="3" t="s">
        <v>2147</v>
      </c>
      <c r="B1836" s="3" t="s">
        <v>18</v>
      </c>
      <c r="C1836" s="3" t="s">
        <v>78</v>
      </c>
      <c r="D1836" s="3" t="s">
        <v>1054</v>
      </c>
      <c r="E1836" s="5" t="s">
        <v>1055</v>
      </c>
      <c r="F1836" s="3"/>
      <c r="G1836" s="5" t="s">
        <v>47</v>
      </c>
      <c r="H1836" s="3"/>
      <c r="I1836" s="12" t="s">
        <v>57</v>
      </c>
      <c r="J1836" s="3"/>
      <c r="K1836" s="3" t="s">
        <v>100</v>
      </c>
      <c r="L1836" s="11">
        <v>43374</v>
      </c>
      <c r="M1836" s="3">
        <v>60</v>
      </c>
      <c r="N1836" s="3"/>
      <c r="O1836" s="10">
        <v>3000000</v>
      </c>
      <c r="P1836" s="8" t="s">
        <v>75</v>
      </c>
      <c r="Q1836" s="9" t="s">
        <v>75</v>
      </c>
    </row>
    <row r="1837" spans="1:17" hidden="1" x14ac:dyDescent="0.3">
      <c r="A1837" s="3" t="s">
        <v>3495</v>
      </c>
      <c r="B1837" s="3" t="s">
        <v>7</v>
      </c>
      <c r="C1837" s="3" t="s">
        <v>44</v>
      </c>
      <c r="D1837" s="3" t="s">
        <v>82</v>
      </c>
      <c r="E1837" s="5" t="s">
        <v>83</v>
      </c>
      <c r="F1837" s="3"/>
      <c r="G1837" s="5" t="s">
        <v>47</v>
      </c>
      <c r="H1837" s="3"/>
      <c r="I1837" s="12" t="s">
        <v>48</v>
      </c>
      <c r="J1837" s="3"/>
      <c r="K1837" s="3" t="s">
        <v>49</v>
      </c>
      <c r="L1837" s="11">
        <v>42917</v>
      </c>
      <c r="M1837" s="3">
        <v>36</v>
      </c>
      <c r="N1837" s="3"/>
      <c r="O1837" s="10">
        <v>494112</v>
      </c>
      <c r="P1837" s="8" t="s">
        <v>59</v>
      </c>
      <c r="Q1837" s="9" t="s">
        <v>59</v>
      </c>
    </row>
    <row r="1838" spans="1:17" hidden="1" x14ac:dyDescent="0.3">
      <c r="A1838" s="3" t="s">
        <v>3496</v>
      </c>
      <c r="B1838" s="3" t="s">
        <v>1</v>
      </c>
      <c r="C1838" s="3" t="s">
        <v>44</v>
      </c>
      <c r="D1838" s="3" t="s">
        <v>82</v>
      </c>
      <c r="E1838" s="5" t="s">
        <v>83</v>
      </c>
      <c r="F1838" s="3"/>
      <c r="G1838" s="5" t="s">
        <v>47</v>
      </c>
      <c r="H1838" s="3"/>
      <c r="I1838" s="12" t="s">
        <v>48</v>
      </c>
      <c r="J1838" s="3"/>
      <c r="K1838" s="3" t="s">
        <v>49</v>
      </c>
      <c r="L1838" s="11">
        <v>42552</v>
      </c>
      <c r="M1838" s="3">
        <v>60</v>
      </c>
      <c r="N1838" s="3"/>
      <c r="O1838" s="10">
        <v>676956.8</v>
      </c>
      <c r="P1838" s="8" t="s">
        <v>59</v>
      </c>
      <c r="Q1838" s="9" t="s">
        <v>59</v>
      </c>
    </row>
    <row r="1839" spans="1:17" ht="15" hidden="1" x14ac:dyDescent="0.25">
      <c r="A1839" s="3" t="s">
        <v>2148</v>
      </c>
      <c r="B1839" s="3" t="s">
        <v>2</v>
      </c>
      <c r="C1839" s="3" t="s">
        <v>78</v>
      </c>
      <c r="D1839" s="3" t="s">
        <v>1453</v>
      </c>
      <c r="E1839" s="5" t="s">
        <v>1454</v>
      </c>
      <c r="F1839" s="3"/>
      <c r="G1839" s="5" t="s">
        <v>47</v>
      </c>
      <c r="H1839" s="3"/>
      <c r="I1839" s="12" t="s">
        <v>48</v>
      </c>
      <c r="J1839" s="3"/>
      <c r="K1839" s="3" t="s">
        <v>49</v>
      </c>
      <c r="L1839" s="11">
        <v>42705</v>
      </c>
      <c r="M1839" s="3">
        <v>24</v>
      </c>
      <c r="N1839" s="3"/>
      <c r="O1839" s="10">
        <v>14200</v>
      </c>
      <c r="P1839" s="8" t="s">
        <v>187</v>
      </c>
      <c r="Q1839" s="9" t="s">
        <v>187</v>
      </c>
    </row>
    <row r="1840" spans="1:17" ht="15" hidden="1" x14ac:dyDescent="0.25">
      <c r="A1840" s="3" t="s">
        <v>3497</v>
      </c>
      <c r="B1840" s="3" t="s">
        <v>8</v>
      </c>
      <c r="C1840" s="3" t="s">
        <v>78</v>
      </c>
      <c r="D1840" s="3" t="s">
        <v>1064</v>
      </c>
      <c r="E1840" s="5" t="s">
        <v>1065</v>
      </c>
      <c r="F1840" s="3"/>
      <c r="G1840" s="5" t="s">
        <v>47</v>
      </c>
      <c r="H1840" s="3"/>
      <c r="I1840" s="12" t="s">
        <v>57</v>
      </c>
      <c r="J1840" s="3"/>
      <c r="K1840" s="3" t="s">
        <v>58</v>
      </c>
      <c r="L1840" s="11">
        <v>43070</v>
      </c>
      <c r="M1840" s="3">
        <v>60</v>
      </c>
      <c r="N1840" s="3"/>
      <c r="O1840" s="10">
        <v>3300000</v>
      </c>
      <c r="P1840" s="8" t="s">
        <v>246</v>
      </c>
      <c r="Q1840" s="9" t="s">
        <v>246</v>
      </c>
    </row>
    <row r="1841" spans="1:17" ht="15" hidden="1" x14ac:dyDescent="0.25">
      <c r="A1841" s="3" t="s">
        <v>3498</v>
      </c>
      <c r="B1841" s="3" t="s">
        <v>2</v>
      </c>
      <c r="C1841" s="3" t="s">
        <v>44</v>
      </c>
      <c r="D1841" s="3" t="s">
        <v>756</v>
      </c>
      <c r="E1841" s="5" t="s">
        <v>757</v>
      </c>
      <c r="F1841" s="3"/>
      <c r="G1841" s="5" t="s">
        <v>47</v>
      </c>
      <c r="H1841" s="3"/>
      <c r="I1841" s="12" t="s">
        <v>48</v>
      </c>
      <c r="J1841" s="3"/>
      <c r="K1841" s="3" t="s">
        <v>49</v>
      </c>
      <c r="L1841" s="11">
        <v>42736</v>
      </c>
      <c r="M1841" s="3">
        <v>60</v>
      </c>
      <c r="N1841" s="3"/>
      <c r="O1841" s="10">
        <v>1075000</v>
      </c>
      <c r="P1841" s="8" t="s">
        <v>64</v>
      </c>
      <c r="Q1841" s="9" t="s">
        <v>64</v>
      </c>
    </row>
    <row r="1842" spans="1:17" ht="15" hidden="1" x14ac:dyDescent="0.25">
      <c r="A1842" s="3" t="s">
        <v>2149</v>
      </c>
      <c r="B1842" s="3" t="s">
        <v>8</v>
      </c>
      <c r="C1842" s="3" t="s">
        <v>78</v>
      </c>
      <c r="D1842" s="3" t="s">
        <v>208</v>
      </c>
      <c r="E1842" s="5" t="s">
        <v>209</v>
      </c>
      <c r="F1842" s="3"/>
      <c r="G1842" s="5" t="s">
        <v>47</v>
      </c>
      <c r="H1842" s="3"/>
      <c r="I1842" s="12" t="s">
        <v>48</v>
      </c>
      <c r="J1842" s="3"/>
      <c r="K1842" s="3" t="s">
        <v>49</v>
      </c>
      <c r="L1842" s="11">
        <v>43070</v>
      </c>
      <c r="M1842" s="3">
        <v>36</v>
      </c>
      <c r="N1842" s="3"/>
      <c r="O1842" s="10">
        <v>62300</v>
      </c>
      <c r="P1842" s="8" t="s">
        <v>75</v>
      </c>
      <c r="Q1842" s="9" t="s">
        <v>75</v>
      </c>
    </row>
    <row r="1843" spans="1:17" ht="15" hidden="1" x14ac:dyDescent="0.25">
      <c r="A1843" s="3" t="s">
        <v>2150</v>
      </c>
      <c r="B1843" s="3" t="s">
        <v>8</v>
      </c>
      <c r="C1843" s="3" t="s">
        <v>78</v>
      </c>
      <c r="D1843" s="3" t="s">
        <v>208</v>
      </c>
      <c r="E1843" s="5" t="s">
        <v>209</v>
      </c>
      <c r="F1843" s="3"/>
      <c r="G1843" s="5" t="s">
        <v>47</v>
      </c>
      <c r="H1843" s="3"/>
      <c r="I1843" s="12" t="s">
        <v>48</v>
      </c>
      <c r="J1843" s="3"/>
      <c r="K1843" s="3" t="s">
        <v>49</v>
      </c>
      <c r="L1843" s="11">
        <v>43070</v>
      </c>
      <c r="M1843" s="3">
        <v>36</v>
      </c>
      <c r="N1843" s="3"/>
      <c r="O1843" s="10">
        <v>60000</v>
      </c>
      <c r="P1843" s="8" t="s">
        <v>75</v>
      </c>
      <c r="Q1843" s="9" t="s">
        <v>75</v>
      </c>
    </row>
    <row r="1844" spans="1:17" hidden="1" x14ac:dyDescent="0.3">
      <c r="A1844" s="3" t="s">
        <v>3499</v>
      </c>
      <c r="B1844" s="3" t="s">
        <v>8</v>
      </c>
      <c r="C1844" s="3" t="s">
        <v>78</v>
      </c>
      <c r="D1844" s="3" t="s">
        <v>1064</v>
      </c>
      <c r="E1844" s="5" t="s">
        <v>1065</v>
      </c>
      <c r="F1844" s="3"/>
      <c r="G1844" s="5" t="s">
        <v>47</v>
      </c>
      <c r="H1844" s="3"/>
      <c r="I1844" s="12" t="s">
        <v>48</v>
      </c>
      <c r="J1844" s="3"/>
      <c r="K1844" s="3" t="s">
        <v>49</v>
      </c>
      <c r="L1844" s="11">
        <v>42767</v>
      </c>
      <c r="M1844" s="3">
        <v>48</v>
      </c>
      <c r="N1844" s="3"/>
      <c r="O1844" s="10">
        <v>2065000</v>
      </c>
      <c r="P1844" s="8" t="s">
        <v>59</v>
      </c>
      <c r="Q1844" s="9" t="s">
        <v>59</v>
      </c>
    </row>
    <row r="1845" spans="1:17" ht="15" hidden="1" x14ac:dyDescent="0.25">
      <c r="A1845" s="3" t="s">
        <v>3500</v>
      </c>
      <c r="B1845" s="3" t="s">
        <v>3</v>
      </c>
      <c r="C1845" s="3" t="s">
        <v>378</v>
      </c>
      <c r="D1845" s="3" t="s">
        <v>379</v>
      </c>
      <c r="E1845" s="5" t="s">
        <v>380</v>
      </c>
      <c r="F1845" s="3"/>
      <c r="G1845" s="5" t="s">
        <v>47</v>
      </c>
      <c r="H1845" s="3"/>
      <c r="I1845" s="12" t="s">
        <v>48</v>
      </c>
      <c r="J1845" s="3"/>
      <c r="K1845" s="3" t="s">
        <v>49</v>
      </c>
      <c r="L1845" s="11">
        <v>43070</v>
      </c>
      <c r="M1845" s="3">
        <v>48</v>
      </c>
      <c r="N1845" s="3"/>
      <c r="O1845" s="10">
        <v>55000</v>
      </c>
      <c r="P1845" s="8" t="s">
        <v>64</v>
      </c>
      <c r="Q1845" s="9" t="s">
        <v>64</v>
      </c>
    </row>
    <row r="1846" spans="1:17" ht="15" hidden="1" x14ac:dyDescent="0.25">
      <c r="A1846" s="3" t="s">
        <v>3501</v>
      </c>
      <c r="B1846" s="3" t="s">
        <v>2</v>
      </c>
      <c r="C1846" s="3" t="s">
        <v>44</v>
      </c>
      <c r="D1846" s="3" t="s">
        <v>1327</v>
      </c>
      <c r="E1846" s="5" t="s">
        <v>1328</v>
      </c>
      <c r="F1846" s="3"/>
      <c r="G1846" s="5" t="s">
        <v>47</v>
      </c>
      <c r="H1846" s="3"/>
      <c r="I1846" s="12" t="s">
        <v>48</v>
      </c>
      <c r="J1846" s="3"/>
      <c r="K1846" s="3" t="s">
        <v>49</v>
      </c>
      <c r="L1846" s="11">
        <v>42705</v>
      </c>
      <c r="M1846" s="3">
        <v>60</v>
      </c>
      <c r="N1846" s="3"/>
      <c r="O1846" s="10">
        <v>1040000</v>
      </c>
      <c r="P1846" s="8" t="s">
        <v>64</v>
      </c>
      <c r="Q1846" s="9" t="s">
        <v>64</v>
      </c>
    </row>
    <row r="1847" spans="1:17" ht="15" hidden="1" x14ac:dyDescent="0.25">
      <c r="A1847" s="3" t="s">
        <v>3502</v>
      </c>
      <c r="B1847" s="3" t="s">
        <v>24</v>
      </c>
      <c r="C1847" s="3" t="s">
        <v>44</v>
      </c>
      <c r="D1847" s="3" t="s">
        <v>1455</v>
      </c>
      <c r="E1847" s="5" t="s">
        <v>1456</v>
      </c>
      <c r="F1847" s="3"/>
      <c r="G1847" s="5" t="s">
        <v>47</v>
      </c>
      <c r="H1847" s="3"/>
      <c r="I1847" s="12" t="s">
        <v>48</v>
      </c>
      <c r="J1847" s="3"/>
      <c r="K1847" s="3" t="s">
        <v>49</v>
      </c>
      <c r="L1847" s="11">
        <v>42705</v>
      </c>
      <c r="M1847" s="3">
        <v>60</v>
      </c>
      <c r="N1847" s="3"/>
      <c r="O1847" s="10">
        <v>1442448</v>
      </c>
      <c r="P1847" s="8" t="s">
        <v>81</v>
      </c>
      <c r="Q1847" s="9" t="s">
        <v>81</v>
      </c>
    </row>
    <row r="1848" spans="1:17" ht="15" hidden="1" x14ac:dyDescent="0.25">
      <c r="A1848" s="3" t="s">
        <v>3503</v>
      </c>
      <c r="B1848" s="3" t="s">
        <v>24</v>
      </c>
      <c r="C1848" s="3" t="s">
        <v>44</v>
      </c>
      <c r="D1848" s="3" t="s">
        <v>1455</v>
      </c>
      <c r="E1848" s="5" t="s">
        <v>1456</v>
      </c>
      <c r="F1848" s="3"/>
      <c r="G1848" s="5" t="s">
        <v>47</v>
      </c>
      <c r="H1848" s="3"/>
      <c r="I1848" s="12" t="s">
        <v>48</v>
      </c>
      <c r="J1848" s="3"/>
      <c r="K1848" s="3" t="s">
        <v>49</v>
      </c>
      <c r="L1848" s="11">
        <v>42705</v>
      </c>
      <c r="M1848" s="3">
        <v>60</v>
      </c>
      <c r="N1848" s="3"/>
      <c r="O1848" s="10">
        <v>1061424</v>
      </c>
      <c r="P1848" s="8" t="s">
        <v>81</v>
      </c>
      <c r="Q1848" s="9" t="s">
        <v>215</v>
      </c>
    </row>
    <row r="1849" spans="1:17" ht="15" hidden="1" x14ac:dyDescent="0.25">
      <c r="A1849" s="3" t="s">
        <v>3504</v>
      </c>
      <c r="B1849" s="3" t="s">
        <v>8</v>
      </c>
      <c r="C1849" s="3" t="s">
        <v>78</v>
      </c>
      <c r="D1849" s="3" t="s">
        <v>1321</v>
      </c>
      <c r="E1849" s="5" t="s">
        <v>1322</v>
      </c>
      <c r="F1849" s="3"/>
      <c r="G1849" s="5" t="s">
        <v>47</v>
      </c>
      <c r="H1849" s="3"/>
      <c r="I1849" s="12" t="s">
        <v>48</v>
      </c>
      <c r="J1849" s="3"/>
      <c r="K1849" s="3" t="s">
        <v>49</v>
      </c>
      <c r="L1849" s="11">
        <v>43101</v>
      </c>
      <c r="M1849" s="3">
        <v>36</v>
      </c>
      <c r="N1849" s="3"/>
      <c r="O1849" s="10">
        <v>2075000</v>
      </c>
      <c r="P1849" s="8" t="s">
        <v>103</v>
      </c>
      <c r="Q1849" s="9" t="s">
        <v>103</v>
      </c>
    </row>
    <row r="1850" spans="1:17" ht="15" hidden="1" x14ac:dyDescent="0.25">
      <c r="A1850" s="3" t="s">
        <v>3505</v>
      </c>
      <c r="B1850" s="3" t="s">
        <v>7</v>
      </c>
      <c r="C1850" s="3" t="s">
        <v>78</v>
      </c>
      <c r="D1850" s="3" t="s">
        <v>1094</v>
      </c>
      <c r="E1850" s="5" t="s">
        <v>1095</v>
      </c>
      <c r="F1850" s="3"/>
      <c r="G1850" s="5" t="s">
        <v>47</v>
      </c>
      <c r="H1850" s="3"/>
      <c r="I1850" s="12" t="s">
        <v>57</v>
      </c>
      <c r="J1850" s="3"/>
      <c r="K1850" s="3" t="s">
        <v>58</v>
      </c>
      <c r="L1850" s="11">
        <v>42887</v>
      </c>
      <c r="M1850" s="3">
        <v>60</v>
      </c>
      <c r="N1850" s="3"/>
      <c r="O1850" s="10">
        <v>1191550</v>
      </c>
      <c r="P1850" s="8" t="s">
        <v>246</v>
      </c>
      <c r="Q1850" s="9" t="s">
        <v>246</v>
      </c>
    </row>
    <row r="1851" spans="1:17" hidden="1" x14ac:dyDescent="0.3">
      <c r="A1851" s="3" t="s">
        <v>3506</v>
      </c>
      <c r="B1851" s="3" t="s">
        <v>2</v>
      </c>
      <c r="C1851" s="3" t="s">
        <v>78</v>
      </c>
      <c r="D1851" s="3" t="s">
        <v>1094</v>
      </c>
      <c r="E1851" s="5" t="s">
        <v>1095</v>
      </c>
      <c r="F1851" s="3"/>
      <c r="G1851" s="5" t="s">
        <v>47</v>
      </c>
      <c r="H1851" s="3"/>
      <c r="I1851" s="12" t="s">
        <v>57</v>
      </c>
      <c r="J1851" s="3"/>
      <c r="K1851" s="3" t="s">
        <v>58</v>
      </c>
      <c r="L1851" s="11">
        <v>42736</v>
      </c>
      <c r="M1851" s="3">
        <v>72</v>
      </c>
      <c r="N1851" s="3"/>
      <c r="O1851" s="10">
        <v>1150985.99</v>
      </c>
      <c r="P1851" s="8" t="s">
        <v>59</v>
      </c>
      <c r="Q1851" s="9" t="s">
        <v>59</v>
      </c>
    </row>
    <row r="1852" spans="1:17" ht="15" hidden="1" x14ac:dyDescent="0.25">
      <c r="A1852" s="3" t="s">
        <v>2151</v>
      </c>
      <c r="B1852" s="3" t="s">
        <v>6</v>
      </c>
      <c r="C1852" s="3" t="s">
        <v>78</v>
      </c>
      <c r="D1852" s="3" t="s">
        <v>1094</v>
      </c>
      <c r="E1852" s="5" t="s">
        <v>1095</v>
      </c>
      <c r="F1852" s="3"/>
      <c r="G1852" s="5" t="s">
        <v>47</v>
      </c>
      <c r="H1852" s="3"/>
      <c r="I1852" s="12" t="s">
        <v>57</v>
      </c>
      <c r="J1852" s="3"/>
      <c r="K1852" s="3" t="s">
        <v>58</v>
      </c>
      <c r="L1852" s="11">
        <v>43040</v>
      </c>
      <c r="M1852" s="3">
        <v>60</v>
      </c>
      <c r="N1852" s="3"/>
      <c r="O1852" s="10">
        <v>331000</v>
      </c>
      <c r="P1852" s="8" t="s">
        <v>187</v>
      </c>
      <c r="Q1852" s="7" t="s">
        <v>187</v>
      </c>
    </row>
    <row r="1853" spans="1:17" ht="15" hidden="1" x14ac:dyDescent="0.25">
      <c r="A1853" s="3" t="s">
        <v>3507</v>
      </c>
      <c r="B1853" s="3" t="s">
        <v>5</v>
      </c>
      <c r="C1853" s="3" t="s">
        <v>44</v>
      </c>
      <c r="D1853" s="3" t="s">
        <v>285</v>
      </c>
      <c r="E1853" s="5" t="s">
        <v>286</v>
      </c>
      <c r="F1853" s="3"/>
      <c r="G1853" s="5" t="s">
        <v>47</v>
      </c>
      <c r="H1853" s="3"/>
      <c r="I1853" s="12" t="s">
        <v>48</v>
      </c>
      <c r="J1853" s="3"/>
      <c r="K1853" s="3" t="s">
        <v>49</v>
      </c>
      <c r="L1853" s="11">
        <v>42705</v>
      </c>
      <c r="M1853" s="3">
        <v>36</v>
      </c>
      <c r="N1853" s="3"/>
      <c r="O1853" s="10">
        <v>13163.38</v>
      </c>
      <c r="P1853" s="8" t="s">
        <v>81</v>
      </c>
      <c r="Q1853" s="9" t="s">
        <v>81</v>
      </c>
    </row>
    <row r="1854" spans="1:17" ht="15" hidden="1" x14ac:dyDescent="0.25">
      <c r="A1854" s="3" t="s">
        <v>2152</v>
      </c>
      <c r="B1854" s="3" t="s">
        <v>9</v>
      </c>
      <c r="C1854" s="3" t="s">
        <v>44</v>
      </c>
      <c r="D1854" s="3" t="s">
        <v>82</v>
      </c>
      <c r="E1854" s="5" t="s">
        <v>83</v>
      </c>
      <c r="F1854" s="3"/>
      <c r="G1854" s="5" t="s">
        <v>47</v>
      </c>
      <c r="H1854" s="3"/>
      <c r="I1854" s="12" t="s">
        <v>57</v>
      </c>
      <c r="J1854" s="3"/>
      <c r="K1854" s="3" t="s">
        <v>58</v>
      </c>
      <c r="L1854" s="11">
        <v>43435</v>
      </c>
      <c r="M1854" s="3">
        <v>36</v>
      </c>
      <c r="N1854" s="3"/>
      <c r="O1854" s="10">
        <v>1800000</v>
      </c>
      <c r="P1854" s="8" t="s">
        <v>75</v>
      </c>
      <c r="Q1854" s="9" t="s">
        <v>75</v>
      </c>
    </row>
    <row r="1855" spans="1:17" ht="15" hidden="1" x14ac:dyDescent="0.25">
      <c r="A1855" s="3" t="s">
        <v>2153</v>
      </c>
      <c r="B1855" s="3" t="s">
        <v>8</v>
      </c>
      <c r="C1855" s="3" t="s">
        <v>78</v>
      </c>
      <c r="D1855" s="3" t="s">
        <v>208</v>
      </c>
      <c r="E1855" s="5" t="s">
        <v>209</v>
      </c>
      <c r="F1855" s="3"/>
      <c r="G1855" s="5" t="s">
        <v>47</v>
      </c>
      <c r="H1855" s="3"/>
      <c r="I1855" s="12" t="s">
        <v>48</v>
      </c>
      <c r="J1855" s="3"/>
      <c r="K1855" s="3" t="s">
        <v>49</v>
      </c>
      <c r="L1855" s="11">
        <v>43070</v>
      </c>
      <c r="M1855" s="3">
        <v>36</v>
      </c>
      <c r="N1855" s="3"/>
      <c r="O1855" s="10">
        <v>64200</v>
      </c>
      <c r="P1855" s="8" t="s">
        <v>75</v>
      </c>
      <c r="Q1855" s="9" t="s">
        <v>75</v>
      </c>
    </row>
    <row r="1856" spans="1:17" ht="15" hidden="1" x14ac:dyDescent="0.25">
      <c r="A1856" s="3" t="s">
        <v>3508</v>
      </c>
      <c r="B1856" s="3" t="s">
        <v>5</v>
      </c>
      <c r="C1856" s="3" t="s">
        <v>78</v>
      </c>
      <c r="D1856" s="3" t="s">
        <v>208</v>
      </c>
      <c r="E1856" s="5" t="s">
        <v>209</v>
      </c>
      <c r="F1856" s="3"/>
      <c r="G1856" s="5" t="s">
        <v>47</v>
      </c>
      <c r="H1856" s="3"/>
      <c r="I1856" s="12" t="s">
        <v>48</v>
      </c>
      <c r="J1856" s="3"/>
      <c r="K1856" s="3" t="s">
        <v>49</v>
      </c>
      <c r="L1856" s="11">
        <v>42461</v>
      </c>
      <c r="M1856" s="3">
        <v>12</v>
      </c>
      <c r="N1856" s="3"/>
      <c r="O1856" s="10">
        <v>14757.12</v>
      </c>
      <c r="P1856" s="8" t="s">
        <v>81</v>
      </c>
      <c r="Q1856" s="9" t="s">
        <v>81</v>
      </c>
    </row>
    <row r="1857" spans="1:17" ht="15" hidden="1" x14ac:dyDescent="0.25">
      <c r="A1857" s="3" t="s">
        <v>3509</v>
      </c>
      <c r="B1857" s="3" t="s">
        <v>2</v>
      </c>
      <c r="C1857" s="3" t="s">
        <v>78</v>
      </c>
      <c r="D1857" s="3" t="s">
        <v>82</v>
      </c>
      <c r="E1857" s="5" t="s">
        <v>83</v>
      </c>
      <c r="F1857" s="3"/>
      <c r="G1857" s="5" t="s">
        <v>47</v>
      </c>
      <c r="H1857" s="3"/>
      <c r="I1857" s="12" t="s">
        <v>48</v>
      </c>
      <c r="J1857" s="3"/>
      <c r="K1857" s="3" t="s">
        <v>49</v>
      </c>
      <c r="L1857" s="11">
        <v>42795</v>
      </c>
      <c r="M1857" s="3">
        <v>24</v>
      </c>
      <c r="N1857" s="3"/>
      <c r="O1857" s="10">
        <v>36000</v>
      </c>
      <c r="P1857" s="8" t="s">
        <v>113</v>
      </c>
      <c r="Q1857" s="9" t="s">
        <v>113</v>
      </c>
    </row>
    <row r="1858" spans="1:17" ht="15" hidden="1" x14ac:dyDescent="0.25">
      <c r="A1858" s="3" t="s">
        <v>2154</v>
      </c>
      <c r="B1858" s="3" t="s">
        <v>3</v>
      </c>
      <c r="C1858" s="3" t="s">
        <v>44</v>
      </c>
      <c r="D1858" s="3" t="s">
        <v>1076</v>
      </c>
      <c r="E1858" s="5" t="s">
        <v>1077</v>
      </c>
      <c r="F1858" s="3"/>
      <c r="G1858" s="5" t="s">
        <v>47</v>
      </c>
      <c r="H1858" s="3"/>
      <c r="I1858" s="12" t="s">
        <v>48</v>
      </c>
      <c r="J1858" s="3"/>
      <c r="K1858" s="3" t="s">
        <v>49</v>
      </c>
      <c r="L1858" s="11">
        <v>43009</v>
      </c>
      <c r="M1858" s="3">
        <v>12</v>
      </c>
      <c r="N1858" s="3"/>
      <c r="O1858" s="10">
        <v>28500</v>
      </c>
      <c r="P1858" s="8" t="s">
        <v>84</v>
      </c>
      <c r="Q1858" s="9" t="s">
        <v>84</v>
      </c>
    </row>
    <row r="1859" spans="1:17" hidden="1" x14ac:dyDescent="0.3">
      <c r="A1859" s="3" t="s">
        <v>3510</v>
      </c>
      <c r="B1859" s="3" t="s">
        <v>3</v>
      </c>
      <c r="C1859" s="3" t="s">
        <v>44</v>
      </c>
      <c r="D1859" s="3" t="s">
        <v>420</v>
      </c>
      <c r="E1859" s="5" t="s">
        <v>421</v>
      </c>
      <c r="F1859" s="3"/>
      <c r="G1859" s="5" t="s">
        <v>47</v>
      </c>
      <c r="H1859" s="3"/>
      <c r="I1859" s="12" t="s">
        <v>48</v>
      </c>
      <c r="J1859" s="3"/>
      <c r="K1859" s="3" t="s">
        <v>87</v>
      </c>
      <c r="L1859" s="11">
        <v>43070</v>
      </c>
      <c r="M1859" s="3">
        <v>36</v>
      </c>
      <c r="N1859" s="3"/>
      <c r="O1859" s="10">
        <v>389800</v>
      </c>
      <c r="P1859" s="8" t="s">
        <v>59</v>
      </c>
      <c r="Q1859" s="9" t="s">
        <v>59</v>
      </c>
    </row>
    <row r="1860" spans="1:17" ht="15" hidden="1" x14ac:dyDescent="0.25">
      <c r="A1860" s="3" t="s">
        <v>3511</v>
      </c>
      <c r="B1860" s="3" t="s">
        <v>2</v>
      </c>
      <c r="C1860" s="3" t="s">
        <v>44</v>
      </c>
      <c r="D1860" s="3" t="s">
        <v>1250</v>
      </c>
      <c r="E1860" s="5" t="s">
        <v>1251</v>
      </c>
      <c r="F1860" s="3"/>
      <c r="G1860" s="5" t="s">
        <v>47</v>
      </c>
      <c r="H1860" s="3"/>
      <c r="I1860" s="12" t="s">
        <v>57</v>
      </c>
      <c r="J1860" s="3"/>
      <c r="K1860" s="3" t="s">
        <v>58</v>
      </c>
      <c r="L1860" s="11">
        <v>42705</v>
      </c>
      <c r="M1860" s="3">
        <v>48</v>
      </c>
      <c r="N1860" s="3"/>
      <c r="O1860" s="10">
        <v>599040</v>
      </c>
      <c r="P1860" s="8" t="s">
        <v>81</v>
      </c>
      <c r="Q1860" s="9" t="s">
        <v>81</v>
      </c>
    </row>
    <row r="1861" spans="1:17" ht="15" hidden="1" x14ac:dyDescent="0.25">
      <c r="A1861" s="3" t="s">
        <v>3512</v>
      </c>
      <c r="B1861" s="3" t="s">
        <v>4</v>
      </c>
      <c r="C1861" s="3" t="s">
        <v>78</v>
      </c>
      <c r="D1861" s="3" t="s">
        <v>208</v>
      </c>
      <c r="E1861" s="5" t="s">
        <v>209</v>
      </c>
      <c r="F1861" s="3"/>
      <c r="G1861" s="5" t="s">
        <v>47</v>
      </c>
      <c r="H1861" s="3"/>
      <c r="I1861" s="12" t="s">
        <v>48</v>
      </c>
      <c r="J1861" s="3"/>
      <c r="K1861" s="3" t="s">
        <v>49</v>
      </c>
      <c r="L1861" s="11">
        <v>43252</v>
      </c>
      <c r="M1861" s="3">
        <v>60</v>
      </c>
      <c r="N1861" s="3"/>
      <c r="O1861" s="10">
        <v>158729.01</v>
      </c>
      <c r="P1861" s="8" t="s">
        <v>51</v>
      </c>
      <c r="Q1861" s="9" t="s">
        <v>51</v>
      </c>
    </row>
    <row r="1862" spans="1:17" hidden="1" x14ac:dyDescent="0.3">
      <c r="A1862" s="3" t="s">
        <v>3513</v>
      </c>
      <c r="B1862" s="3" t="s">
        <v>4</v>
      </c>
      <c r="C1862" s="3" t="s">
        <v>78</v>
      </c>
      <c r="D1862" s="3" t="s">
        <v>82</v>
      </c>
      <c r="E1862" s="5" t="s">
        <v>83</v>
      </c>
      <c r="F1862" s="3"/>
      <c r="G1862" s="5" t="s">
        <v>47</v>
      </c>
      <c r="H1862" s="3"/>
      <c r="I1862" s="12" t="s">
        <v>48</v>
      </c>
      <c r="J1862" s="3"/>
      <c r="K1862" s="3" t="s">
        <v>49</v>
      </c>
      <c r="L1862" s="11">
        <v>43221</v>
      </c>
      <c r="M1862" s="3">
        <v>60</v>
      </c>
      <c r="N1862" s="3"/>
      <c r="O1862" s="10">
        <v>120960</v>
      </c>
      <c r="P1862" s="8" t="s">
        <v>59</v>
      </c>
      <c r="Q1862" s="9" t="s">
        <v>59</v>
      </c>
    </row>
    <row r="1863" spans="1:17" ht="15" hidden="1" x14ac:dyDescent="0.25">
      <c r="A1863" s="3" t="s">
        <v>2155</v>
      </c>
      <c r="B1863" s="3" t="s">
        <v>2</v>
      </c>
      <c r="C1863" s="3" t="s">
        <v>78</v>
      </c>
      <c r="D1863" s="3" t="s">
        <v>1453</v>
      </c>
      <c r="E1863" s="5" t="s">
        <v>1454</v>
      </c>
      <c r="F1863" s="3"/>
      <c r="G1863" s="5" t="s">
        <v>47</v>
      </c>
      <c r="H1863" s="3"/>
      <c r="I1863" s="12" t="s">
        <v>48</v>
      </c>
      <c r="J1863" s="3"/>
      <c r="K1863" s="3" t="s">
        <v>49</v>
      </c>
      <c r="L1863" s="11">
        <v>42705</v>
      </c>
      <c r="M1863" s="3">
        <v>24</v>
      </c>
      <c r="N1863" s="3"/>
      <c r="O1863" s="10">
        <v>13600</v>
      </c>
      <c r="P1863" s="8" t="s">
        <v>187</v>
      </c>
      <c r="Q1863" s="9" t="s">
        <v>187</v>
      </c>
    </row>
    <row r="1864" spans="1:17" ht="15" hidden="1" x14ac:dyDescent="0.25">
      <c r="A1864" s="3" t="s">
        <v>2156</v>
      </c>
      <c r="B1864" s="3" t="s">
        <v>3</v>
      </c>
      <c r="C1864" s="3" t="s">
        <v>78</v>
      </c>
      <c r="D1864" s="3" t="s">
        <v>82</v>
      </c>
      <c r="E1864" s="5" t="s">
        <v>83</v>
      </c>
      <c r="F1864" s="3"/>
      <c r="G1864" s="5" t="s">
        <v>47</v>
      </c>
      <c r="H1864" s="3"/>
      <c r="I1864" s="12" t="s">
        <v>57</v>
      </c>
      <c r="J1864" s="3"/>
      <c r="K1864" s="3" t="s">
        <v>58</v>
      </c>
      <c r="L1864" s="11">
        <v>43009</v>
      </c>
      <c r="M1864" s="3">
        <v>48</v>
      </c>
      <c r="N1864" s="3"/>
      <c r="O1864" s="10">
        <v>132000</v>
      </c>
      <c r="P1864" s="8" t="s">
        <v>75</v>
      </c>
      <c r="Q1864" s="9" t="s">
        <v>75</v>
      </c>
    </row>
    <row r="1865" spans="1:17" ht="15" hidden="1" x14ac:dyDescent="0.25">
      <c r="A1865" s="3" t="s">
        <v>2157</v>
      </c>
      <c r="B1865" s="3" t="s">
        <v>7</v>
      </c>
      <c r="C1865" s="3" t="s">
        <v>78</v>
      </c>
      <c r="D1865" s="3" t="s">
        <v>1457</v>
      </c>
      <c r="E1865" s="5" t="s">
        <v>1458</v>
      </c>
      <c r="F1865" s="3"/>
      <c r="G1865" s="5" t="s">
        <v>47</v>
      </c>
      <c r="H1865" s="3"/>
      <c r="I1865" s="12" t="s">
        <v>48</v>
      </c>
      <c r="J1865" s="3"/>
      <c r="K1865" s="3" t="s">
        <v>49</v>
      </c>
      <c r="L1865" s="11" t="s">
        <v>50</v>
      </c>
      <c r="M1865" s="3">
        <v>60</v>
      </c>
      <c r="N1865" s="3"/>
      <c r="O1865" s="10">
        <v>550000</v>
      </c>
      <c r="P1865" s="8" t="s">
        <v>187</v>
      </c>
      <c r="Q1865" s="9" t="s">
        <v>187</v>
      </c>
    </row>
    <row r="1866" spans="1:17" ht="15" hidden="1" x14ac:dyDescent="0.25">
      <c r="A1866" s="3" t="s">
        <v>2158</v>
      </c>
      <c r="B1866" s="3" t="s">
        <v>4</v>
      </c>
      <c r="C1866" s="3" t="s">
        <v>78</v>
      </c>
      <c r="D1866" s="3" t="s">
        <v>82</v>
      </c>
      <c r="E1866" s="5" t="s">
        <v>83</v>
      </c>
      <c r="F1866" s="3"/>
      <c r="G1866" s="5" t="s">
        <v>47</v>
      </c>
      <c r="H1866" s="3"/>
      <c r="I1866" s="12" t="s">
        <v>57</v>
      </c>
      <c r="J1866" s="3"/>
      <c r="K1866" s="3" t="s">
        <v>58</v>
      </c>
      <c r="L1866" s="11">
        <v>43221</v>
      </c>
      <c r="M1866" s="3">
        <v>48</v>
      </c>
      <c r="N1866" s="3"/>
      <c r="O1866" s="10">
        <v>540500</v>
      </c>
      <c r="P1866" s="8" t="s">
        <v>75</v>
      </c>
      <c r="Q1866" s="9" t="s">
        <v>75</v>
      </c>
    </row>
    <row r="1867" spans="1:17" ht="15" hidden="1" x14ac:dyDescent="0.25">
      <c r="A1867" s="3" t="s">
        <v>2159</v>
      </c>
      <c r="B1867" s="3" t="s">
        <v>3</v>
      </c>
      <c r="C1867" s="3" t="s">
        <v>78</v>
      </c>
      <c r="D1867" s="3" t="s">
        <v>1429</v>
      </c>
      <c r="E1867" s="5" t="s">
        <v>1430</v>
      </c>
      <c r="F1867" s="3"/>
      <c r="G1867" s="5" t="s">
        <v>47</v>
      </c>
      <c r="H1867" s="3"/>
      <c r="I1867" s="12" t="s">
        <v>57</v>
      </c>
      <c r="J1867" s="3"/>
      <c r="K1867" s="3" t="s">
        <v>58</v>
      </c>
      <c r="L1867" s="11">
        <v>43009</v>
      </c>
      <c r="M1867" s="3">
        <v>48</v>
      </c>
      <c r="N1867" s="3"/>
      <c r="O1867" s="10">
        <v>64000</v>
      </c>
      <c r="P1867" s="8" t="s">
        <v>75</v>
      </c>
      <c r="Q1867" s="9" t="s">
        <v>75</v>
      </c>
    </row>
    <row r="1868" spans="1:17" ht="15" hidden="1" x14ac:dyDescent="0.25">
      <c r="A1868" s="3" t="s">
        <v>3514</v>
      </c>
      <c r="B1868" s="3" t="s">
        <v>2</v>
      </c>
      <c r="C1868" s="3" t="s">
        <v>78</v>
      </c>
      <c r="D1868" s="3" t="s">
        <v>1365</v>
      </c>
      <c r="E1868" s="5" t="s">
        <v>1366</v>
      </c>
      <c r="F1868" s="3"/>
      <c r="G1868" s="5" t="s">
        <v>47</v>
      </c>
      <c r="H1868" s="3"/>
      <c r="I1868" s="12" t="s">
        <v>48</v>
      </c>
      <c r="J1868" s="3"/>
      <c r="K1868" s="3" t="s">
        <v>58</v>
      </c>
      <c r="L1868" s="11">
        <v>42705</v>
      </c>
      <c r="M1868" s="3">
        <v>48</v>
      </c>
      <c r="N1868" s="3"/>
      <c r="O1868" s="10">
        <v>1E-3</v>
      </c>
      <c r="P1868" s="8" t="s">
        <v>64</v>
      </c>
      <c r="Q1868" s="9" t="s">
        <v>64</v>
      </c>
    </row>
    <row r="1869" spans="1:17" ht="15" hidden="1" x14ac:dyDescent="0.25">
      <c r="A1869" s="3" t="s">
        <v>3515</v>
      </c>
      <c r="B1869" s="3" t="s">
        <v>9</v>
      </c>
      <c r="C1869" s="3" t="s">
        <v>78</v>
      </c>
      <c r="D1869" s="3" t="s">
        <v>1459</v>
      </c>
      <c r="E1869" s="5" t="s">
        <v>1460</v>
      </c>
      <c r="F1869" s="3"/>
      <c r="G1869" s="5" t="s">
        <v>47</v>
      </c>
      <c r="H1869" s="3"/>
      <c r="I1869" s="12" t="s">
        <v>57</v>
      </c>
      <c r="J1869" s="3"/>
      <c r="K1869" s="3" t="s">
        <v>58</v>
      </c>
      <c r="L1869" s="11">
        <v>43191</v>
      </c>
      <c r="M1869" s="3">
        <v>60</v>
      </c>
      <c r="N1869" s="3"/>
      <c r="O1869" s="10">
        <v>368852.45</v>
      </c>
      <c r="P1869" s="8" t="s">
        <v>64</v>
      </c>
      <c r="Q1869" s="9" t="s">
        <v>64</v>
      </c>
    </row>
    <row r="1870" spans="1:17" ht="15" hidden="1" x14ac:dyDescent="0.25">
      <c r="A1870" s="3" t="s">
        <v>2160</v>
      </c>
      <c r="B1870" s="3" t="s">
        <v>2</v>
      </c>
      <c r="C1870" s="3" t="s">
        <v>78</v>
      </c>
      <c r="D1870" s="3" t="s">
        <v>82</v>
      </c>
      <c r="E1870" s="5" t="s">
        <v>83</v>
      </c>
      <c r="F1870" s="3"/>
      <c r="G1870" s="5" t="s">
        <v>47</v>
      </c>
      <c r="H1870" s="3"/>
      <c r="I1870" s="12" t="s">
        <v>48</v>
      </c>
      <c r="J1870" s="3"/>
      <c r="K1870" s="3" t="s">
        <v>49</v>
      </c>
      <c r="L1870" s="11">
        <v>42736</v>
      </c>
      <c r="M1870" s="3">
        <v>24</v>
      </c>
      <c r="N1870" s="3"/>
      <c r="O1870" s="10">
        <v>32000</v>
      </c>
      <c r="P1870" s="8" t="s">
        <v>75</v>
      </c>
      <c r="Q1870" s="9" t="s">
        <v>75</v>
      </c>
    </row>
    <row r="1871" spans="1:17" ht="15" hidden="1" x14ac:dyDescent="0.25">
      <c r="A1871" s="3" t="s">
        <v>2161</v>
      </c>
      <c r="B1871" s="3" t="s">
        <v>7</v>
      </c>
      <c r="C1871" s="3" t="s">
        <v>78</v>
      </c>
      <c r="D1871" s="3" t="s">
        <v>82</v>
      </c>
      <c r="E1871" s="5" t="s">
        <v>83</v>
      </c>
      <c r="F1871" s="3"/>
      <c r="G1871" s="5" t="s">
        <v>47</v>
      </c>
      <c r="H1871" s="3"/>
      <c r="I1871" s="12" t="s">
        <v>48</v>
      </c>
      <c r="J1871" s="3"/>
      <c r="K1871" s="3" t="s">
        <v>49</v>
      </c>
      <c r="L1871" s="11">
        <v>42736</v>
      </c>
      <c r="M1871" s="3">
        <v>24</v>
      </c>
      <c r="N1871" s="3"/>
      <c r="O1871" s="10">
        <v>32000</v>
      </c>
      <c r="P1871" s="8" t="s">
        <v>75</v>
      </c>
      <c r="Q1871" s="9" t="s">
        <v>75</v>
      </c>
    </row>
    <row r="1872" spans="1:17" ht="15" hidden="1" x14ac:dyDescent="0.25">
      <c r="A1872" s="3" t="s">
        <v>2162</v>
      </c>
      <c r="B1872" s="3" t="s">
        <v>7</v>
      </c>
      <c r="C1872" s="3" t="s">
        <v>78</v>
      </c>
      <c r="D1872" s="3" t="s">
        <v>396</v>
      </c>
      <c r="E1872" s="5" t="s">
        <v>397</v>
      </c>
      <c r="F1872" s="3"/>
      <c r="G1872" s="5" t="s">
        <v>47</v>
      </c>
      <c r="H1872" s="3"/>
      <c r="I1872" s="12" t="s">
        <v>57</v>
      </c>
      <c r="J1872" s="3"/>
      <c r="K1872" s="3" t="s">
        <v>58</v>
      </c>
      <c r="L1872" s="11">
        <v>42705</v>
      </c>
      <c r="M1872" s="3">
        <v>36</v>
      </c>
      <c r="N1872" s="3"/>
      <c r="O1872" s="10">
        <v>1553000</v>
      </c>
      <c r="P1872" s="8" t="s">
        <v>75</v>
      </c>
      <c r="Q1872" s="9" t="s">
        <v>75</v>
      </c>
    </row>
    <row r="1873" spans="1:17" ht="15" hidden="1" x14ac:dyDescent="0.25">
      <c r="A1873" s="3" t="s">
        <v>2163</v>
      </c>
      <c r="B1873" s="3" t="s">
        <v>4</v>
      </c>
      <c r="C1873" s="3" t="s">
        <v>78</v>
      </c>
      <c r="D1873" s="3" t="s">
        <v>328</v>
      </c>
      <c r="E1873" s="5" t="s">
        <v>329</v>
      </c>
      <c r="F1873" s="3"/>
      <c r="G1873" s="5" t="s">
        <v>47</v>
      </c>
      <c r="H1873" s="3"/>
      <c r="I1873" s="12" t="s">
        <v>57</v>
      </c>
      <c r="J1873" s="3"/>
      <c r="K1873" s="3" t="s">
        <v>58</v>
      </c>
      <c r="L1873" s="11">
        <v>43435</v>
      </c>
      <c r="M1873" s="3">
        <v>24</v>
      </c>
      <c r="N1873" s="3"/>
      <c r="O1873" s="10">
        <v>5070000</v>
      </c>
      <c r="P1873" s="8" t="s">
        <v>84</v>
      </c>
      <c r="Q1873" s="9" t="s">
        <v>84</v>
      </c>
    </row>
    <row r="1874" spans="1:17" hidden="1" x14ac:dyDescent="0.3">
      <c r="A1874" s="3" t="s">
        <v>3516</v>
      </c>
      <c r="B1874" s="3" t="s">
        <v>5</v>
      </c>
      <c r="C1874" s="3" t="s">
        <v>78</v>
      </c>
      <c r="D1874" s="3" t="s">
        <v>328</v>
      </c>
      <c r="E1874" s="5" t="s">
        <v>329</v>
      </c>
      <c r="F1874" s="3"/>
      <c r="G1874" s="5" t="s">
        <v>47</v>
      </c>
      <c r="H1874" s="3"/>
      <c r="I1874" s="12" t="s">
        <v>57</v>
      </c>
      <c r="J1874" s="3"/>
      <c r="K1874" s="3" t="s">
        <v>58</v>
      </c>
      <c r="L1874" s="11" t="s">
        <v>50</v>
      </c>
      <c r="M1874" s="3">
        <v>60</v>
      </c>
      <c r="N1874" s="3"/>
      <c r="O1874" s="10">
        <v>2037037.04</v>
      </c>
      <c r="P1874" s="8" t="s">
        <v>59</v>
      </c>
      <c r="Q1874" s="9" t="s">
        <v>59</v>
      </c>
    </row>
    <row r="1875" spans="1:17" ht="15" hidden="1" x14ac:dyDescent="0.25">
      <c r="A1875" s="3" t="s">
        <v>3517</v>
      </c>
      <c r="B1875" s="3" t="s">
        <v>8</v>
      </c>
      <c r="C1875" s="3" t="s">
        <v>78</v>
      </c>
      <c r="D1875" s="3" t="s">
        <v>1365</v>
      </c>
      <c r="E1875" s="5" t="s">
        <v>1366</v>
      </c>
      <c r="F1875" s="3"/>
      <c r="G1875" s="5" t="s">
        <v>47</v>
      </c>
      <c r="H1875" s="3"/>
      <c r="I1875" s="12" t="s">
        <v>57</v>
      </c>
      <c r="J1875" s="3"/>
      <c r="K1875" s="3" t="s">
        <v>58</v>
      </c>
      <c r="L1875" s="11">
        <v>43160</v>
      </c>
      <c r="M1875" s="3">
        <v>60</v>
      </c>
      <c r="N1875" s="3"/>
      <c r="O1875" s="10">
        <v>113000</v>
      </c>
      <c r="P1875" s="8" t="s">
        <v>103</v>
      </c>
      <c r="Q1875" s="9" t="s">
        <v>103</v>
      </c>
    </row>
    <row r="1876" spans="1:17" ht="15" hidden="1" x14ac:dyDescent="0.25">
      <c r="A1876" s="3" t="s">
        <v>2164</v>
      </c>
      <c r="B1876" s="3" t="s">
        <v>7</v>
      </c>
      <c r="C1876" s="3" t="s">
        <v>78</v>
      </c>
      <c r="D1876" s="3" t="s">
        <v>1429</v>
      </c>
      <c r="E1876" s="5" t="s">
        <v>1430</v>
      </c>
      <c r="F1876" s="3"/>
      <c r="G1876" s="5" t="s">
        <v>47</v>
      </c>
      <c r="H1876" s="3"/>
      <c r="I1876" s="12" t="s">
        <v>57</v>
      </c>
      <c r="J1876" s="3"/>
      <c r="K1876" s="3" t="s">
        <v>58</v>
      </c>
      <c r="L1876" s="11">
        <v>43191</v>
      </c>
      <c r="M1876" s="3">
        <v>60</v>
      </c>
      <c r="N1876" s="3"/>
      <c r="O1876" s="10">
        <v>27000</v>
      </c>
      <c r="P1876" s="8" t="s">
        <v>75</v>
      </c>
      <c r="Q1876" s="9" t="s">
        <v>75</v>
      </c>
    </row>
    <row r="1877" spans="1:17" ht="15" hidden="1" x14ac:dyDescent="0.25">
      <c r="A1877" s="3" t="s">
        <v>2165</v>
      </c>
      <c r="B1877" s="3" t="s">
        <v>7</v>
      </c>
      <c r="C1877" s="3" t="s">
        <v>78</v>
      </c>
      <c r="D1877" s="3" t="s">
        <v>1429</v>
      </c>
      <c r="E1877" s="5" t="s">
        <v>1430</v>
      </c>
      <c r="F1877" s="3"/>
      <c r="G1877" s="5" t="s">
        <v>47</v>
      </c>
      <c r="H1877" s="3"/>
      <c r="I1877" s="12" t="s">
        <v>57</v>
      </c>
      <c r="J1877" s="3"/>
      <c r="K1877" s="3" t="s">
        <v>58</v>
      </c>
      <c r="L1877" s="11">
        <v>43191</v>
      </c>
      <c r="M1877" s="3">
        <v>60</v>
      </c>
      <c r="N1877" s="3"/>
      <c r="O1877" s="10">
        <v>20100</v>
      </c>
      <c r="P1877" s="8" t="s">
        <v>84</v>
      </c>
      <c r="Q1877" s="7" t="s">
        <v>84</v>
      </c>
    </row>
    <row r="1878" spans="1:17" ht="15" hidden="1" x14ac:dyDescent="0.25">
      <c r="A1878" s="3" t="s">
        <v>3518</v>
      </c>
      <c r="B1878" s="3" t="s">
        <v>7</v>
      </c>
      <c r="C1878" s="3" t="s">
        <v>78</v>
      </c>
      <c r="D1878" s="3" t="s">
        <v>190</v>
      </c>
      <c r="E1878" s="5" t="s">
        <v>191</v>
      </c>
      <c r="F1878" s="3"/>
      <c r="G1878" s="5" t="s">
        <v>47</v>
      </c>
      <c r="H1878" s="3"/>
      <c r="I1878" s="12" t="s">
        <v>48</v>
      </c>
      <c r="J1878" s="3"/>
      <c r="K1878" s="3" t="s">
        <v>100</v>
      </c>
      <c r="L1878" s="11">
        <v>42887</v>
      </c>
      <c r="M1878" s="3">
        <v>48</v>
      </c>
      <c r="N1878" s="3"/>
      <c r="O1878" s="10">
        <v>167000</v>
      </c>
      <c r="P1878" s="8" t="s">
        <v>246</v>
      </c>
      <c r="Q1878" s="9" t="s">
        <v>246</v>
      </c>
    </row>
    <row r="1879" spans="1:17" ht="15" hidden="1" x14ac:dyDescent="0.25">
      <c r="A1879" s="3" t="s">
        <v>3519</v>
      </c>
      <c r="B1879" s="3" t="s">
        <v>3</v>
      </c>
      <c r="C1879" s="3" t="s">
        <v>78</v>
      </c>
      <c r="D1879" s="3" t="s">
        <v>1461</v>
      </c>
      <c r="E1879" s="5" t="s">
        <v>1462</v>
      </c>
      <c r="F1879" s="3"/>
      <c r="G1879" s="5" t="s">
        <v>47</v>
      </c>
      <c r="H1879" s="3"/>
      <c r="I1879" s="12" t="s">
        <v>48</v>
      </c>
      <c r="J1879" s="3"/>
      <c r="K1879" s="3" t="s">
        <v>100</v>
      </c>
      <c r="L1879" s="11">
        <v>42887</v>
      </c>
      <c r="M1879" s="3">
        <v>48</v>
      </c>
      <c r="N1879" s="3"/>
      <c r="O1879" s="10">
        <v>227000</v>
      </c>
      <c r="P1879" s="8" t="s">
        <v>64</v>
      </c>
      <c r="Q1879" s="9" t="s">
        <v>64</v>
      </c>
    </row>
    <row r="1880" spans="1:17" hidden="1" x14ac:dyDescent="0.3">
      <c r="A1880" s="3" t="s">
        <v>3520</v>
      </c>
      <c r="B1880" s="3" t="s">
        <v>11</v>
      </c>
      <c r="C1880" s="3" t="s">
        <v>78</v>
      </c>
      <c r="D1880" s="3" t="s">
        <v>82</v>
      </c>
      <c r="E1880" s="5" t="s">
        <v>83</v>
      </c>
      <c r="F1880" s="3"/>
      <c r="G1880" s="5" t="s">
        <v>47</v>
      </c>
      <c r="H1880" s="3"/>
      <c r="I1880" s="12" t="s">
        <v>48</v>
      </c>
      <c r="J1880" s="3"/>
      <c r="K1880" s="3" t="s">
        <v>49</v>
      </c>
      <c r="L1880" s="11">
        <v>42491</v>
      </c>
      <c r="M1880" s="3">
        <v>36</v>
      </c>
      <c r="N1880" s="3"/>
      <c r="O1880" s="10">
        <v>20000</v>
      </c>
      <c r="P1880" s="8" t="s">
        <v>59</v>
      </c>
      <c r="Q1880" s="9" t="s">
        <v>59</v>
      </c>
    </row>
    <row r="1881" spans="1:17" ht="15" hidden="1" x14ac:dyDescent="0.25">
      <c r="A1881" s="3" t="s">
        <v>12</v>
      </c>
      <c r="B1881" s="3" t="s">
        <v>11</v>
      </c>
      <c r="C1881" s="3" t="s">
        <v>78</v>
      </c>
      <c r="D1881" s="3" t="s">
        <v>82</v>
      </c>
      <c r="E1881" s="5" t="s">
        <v>83</v>
      </c>
      <c r="F1881" s="3"/>
      <c r="G1881" s="5" t="s">
        <v>47</v>
      </c>
      <c r="H1881" s="3"/>
      <c r="I1881" s="12" t="s">
        <v>48</v>
      </c>
      <c r="J1881" s="3"/>
      <c r="K1881" s="3" t="s">
        <v>49</v>
      </c>
      <c r="L1881" s="11">
        <v>42491</v>
      </c>
      <c r="M1881" s="3">
        <v>36</v>
      </c>
      <c r="N1881" s="3"/>
      <c r="O1881" s="10">
        <v>20000</v>
      </c>
      <c r="P1881" s="8" t="s">
        <v>59</v>
      </c>
      <c r="Q1881" s="9" t="s">
        <v>84</v>
      </c>
    </row>
    <row r="1882" spans="1:17" ht="15" hidden="1" x14ac:dyDescent="0.25">
      <c r="A1882" s="3" t="s">
        <v>2166</v>
      </c>
      <c r="B1882" s="3" t="s">
        <v>2</v>
      </c>
      <c r="C1882" s="3" t="s">
        <v>78</v>
      </c>
      <c r="D1882" s="3" t="s">
        <v>1113</v>
      </c>
      <c r="E1882" s="5" t="s">
        <v>1114</v>
      </c>
      <c r="F1882" s="3"/>
      <c r="G1882" s="5" t="s">
        <v>47</v>
      </c>
      <c r="H1882" s="3"/>
      <c r="I1882" s="12" t="s">
        <v>48</v>
      </c>
      <c r="J1882" s="3"/>
      <c r="K1882" s="3" t="s">
        <v>49</v>
      </c>
      <c r="L1882" s="11" t="s">
        <v>50</v>
      </c>
      <c r="M1882" s="3">
        <v>48</v>
      </c>
      <c r="N1882" s="3"/>
      <c r="O1882" s="10">
        <v>887000</v>
      </c>
      <c r="P1882" s="8" t="s">
        <v>84</v>
      </c>
      <c r="Q1882" s="9" t="s">
        <v>84</v>
      </c>
    </row>
    <row r="1883" spans="1:17" hidden="1" x14ac:dyDescent="0.3">
      <c r="A1883" s="3" t="s">
        <v>3521</v>
      </c>
      <c r="B1883" s="3" t="s">
        <v>2</v>
      </c>
      <c r="C1883" s="3" t="s">
        <v>44</v>
      </c>
      <c r="D1883" s="3" t="s">
        <v>211</v>
      </c>
      <c r="E1883" s="5" t="s">
        <v>212</v>
      </c>
      <c r="F1883" s="3"/>
      <c r="G1883" s="5" t="s">
        <v>47</v>
      </c>
      <c r="H1883" s="3"/>
      <c r="I1883" s="12" t="s">
        <v>48</v>
      </c>
      <c r="J1883" s="3"/>
      <c r="K1883" s="3" t="s">
        <v>49</v>
      </c>
      <c r="L1883" s="11">
        <v>42705</v>
      </c>
      <c r="M1883" s="3">
        <v>36</v>
      </c>
      <c r="N1883" s="3"/>
      <c r="O1883" s="10">
        <v>110000</v>
      </c>
      <c r="P1883" s="8" t="s">
        <v>59</v>
      </c>
      <c r="Q1883" s="9" t="s">
        <v>59</v>
      </c>
    </row>
    <row r="1884" spans="1:17" hidden="1" x14ac:dyDescent="0.3">
      <c r="A1884" s="3" t="s">
        <v>3522</v>
      </c>
      <c r="B1884" s="3" t="s">
        <v>10</v>
      </c>
      <c r="C1884" s="3" t="s">
        <v>78</v>
      </c>
      <c r="D1884" s="3" t="s">
        <v>1451</v>
      </c>
      <c r="E1884" s="5" t="s">
        <v>1452</v>
      </c>
      <c r="F1884" s="3"/>
      <c r="G1884" s="5" t="s">
        <v>47</v>
      </c>
      <c r="H1884" s="3"/>
      <c r="I1884" s="12" t="s">
        <v>57</v>
      </c>
      <c r="J1884" s="3"/>
      <c r="K1884" s="3" t="s">
        <v>58</v>
      </c>
      <c r="L1884" s="11">
        <v>43435</v>
      </c>
      <c r="M1884" s="3">
        <v>36</v>
      </c>
      <c r="N1884" s="3"/>
      <c r="O1884" s="10">
        <v>7227</v>
      </c>
      <c r="P1884" s="8" t="s">
        <v>59</v>
      </c>
      <c r="Q1884" s="9" t="s">
        <v>59</v>
      </c>
    </row>
    <row r="1885" spans="1:17" ht="15" hidden="1" x14ac:dyDescent="0.25">
      <c r="A1885" s="3" t="s">
        <v>3523</v>
      </c>
      <c r="B1885" s="3" t="s">
        <v>10</v>
      </c>
      <c r="C1885" s="3" t="s">
        <v>78</v>
      </c>
      <c r="D1885" s="3" t="s">
        <v>1451</v>
      </c>
      <c r="E1885" s="5" t="s">
        <v>1452</v>
      </c>
      <c r="F1885" s="3"/>
      <c r="G1885" s="5" t="s">
        <v>47</v>
      </c>
      <c r="H1885" s="3"/>
      <c r="I1885" s="12" t="s">
        <v>57</v>
      </c>
      <c r="J1885" s="3"/>
      <c r="K1885" s="3" t="s">
        <v>58</v>
      </c>
      <c r="L1885" s="11">
        <v>43586</v>
      </c>
      <c r="M1885" s="3">
        <v>48</v>
      </c>
      <c r="N1885" s="3"/>
      <c r="O1885" s="10">
        <v>113272.2</v>
      </c>
      <c r="P1885" s="8" t="s">
        <v>81</v>
      </c>
      <c r="Q1885" s="9" t="s">
        <v>81</v>
      </c>
    </row>
    <row r="1886" spans="1:17" ht="15" hidden="1" x14ac:dyDescent="0.25">
      <c r="A1886" s="3" t="s">
        <v>3524</v>
      </c>
      <c r="B1886" s="3" t="s">
        <v>2</v>
      </c>
      <c r="C1886" s="3" t="s">
        <v>44</v>
      </c>
      <c r="D1886" s="3" t="s">
        <v>1463</v>
      </c>
      <c r="E1886" s="5" t="s">
        <v>1464</v>
      </c>
      <c r="F1886" s="3"/>
      <c r="G1886" s="5" t="s">
        <v>47</v>
      </c>
      <c r="H1886" s="3"/>
      <c r="I1886" s="12" t="s">
        <v>48</v>
      </c>
      <c r="J1886" s="3"/>
      <c r="K1886" s="3" t="s">
        <v>49</v>
      </c>
      <c r="L1886" s="11">
        <v>42522</v>
      </c>
      <c r="M1886" s="3">
        <v>12</v>
      </c>
      <c r="N1886" s="3"/>
      <c r="O1886" s="10">
        <v>495371.55</v>
      </c>
      <c r="P1886" s="8" t="s">
        <v>51</v>
      </c>
      <c r="Q1886" s="9" t="s">
        <v>51</v>
      </c>
    </row>
    <row r="1887" spans="1:17" ht="15" hidden="1" x14ac:dyDescent="0.25">
      <c r="A1887" s="3" t="s">
        <v>3525</v>
      </c>
      <c r="B1887" s="3" t="s">
        <v>7</v>
      </c>
      <c r="C1887" s="3" t="s">
        <v>78</v>
      </c>
      <c r="D1887" s="3" t="s">
        <v>1365</v>
      </c>
      <c r="E1887" s="5" t="s">
        <v>1366</v>
      </c>
      <c r="F1887" s="3"/>
      <c r="G1887" s="5" t="s">
        <v>47</v>
      </c>
      <c r="H1887" s="3"/>
      <c r="I1887" s="12" t="s">
        <v>57</v>
      </c>
      <c r="J1887" s="3"/>
      <c r="K1887" s="3" t="s">
        <v>58</v>
      </c>
      <c r="L1887" s="11">
        <v>43009</v>
      </c>
      <c r="M1887" s="3">
        <v>48</v>
      </c>
      <c r="N1887" s="3"/>
      <c r="O1887" s="10">
        <v>223075.56</v>
      </c>
      <c r="P1887" s="8" t="s">
        <v>213</v>
      </c>
      <c r="Q1887" s="9" t="s">
        <v>213</v>
      </c>
    </row>
    <row r="1888" spans="1:17" ht="15" hidden="1" x14ac:dyDescent="0.25">
      <c r="A1888" s="3" t="s">
        <v>3526</v>
      </c>
      <c r="B1888" s="3" t="s">
        <v>2</v>
      </c>
      <c r="C1888" s="3" t="s">
        <v>52</v>
      </c>
      <c r="D1888" s="3" t="s">
        <v>53</v>
      </c>
      <c r="E1888" s="5" t="s">
        <v>54</v>
      </c>
      <c r="F1888" s="3" t="s">
        <v>1465</v>
      </c>
      <c r="G1888" s="5" t="s">
        <v>1466</v>
      </c>
      <c r="H1888" s="3"/>
      <c r="I1888" s="12" t="s">
        <v>57</v>
      </c>
      <c r="J1888" s="3"/>
      <c r="K1888" s="3" t="s">
        <v>58</v>
      </c>
      <c r="L1888" s="11">
        <v>42705</v>
      </c>
      <c r="M1888" s="3">
        <v>60</v>
      </c>
      <c r="N1888" s="3"/>
      <c r="O1888" s="10">
        <v>668402.68000000005</v>
      </c>
      <c r="P1888" s="8" t="s">
        <v>51</v>
      </c>
      <c r="Q1888" s="9" t="s">
        <v>51</v>
      </c>
    </row>
    <row r="1889" spans="1:17" ht="15" hidden="1" x14ac:dyDescent="0.25">
      <c r="A1889" s="3" t="s">
        <v>3527</v>
      </c>
      <c r="B1889" s="3" t="s">
        <v>2</v>
      </c>
      <c r="C1889" s="3" t="s">
        <v>52</v>
      </c>
      <c r="D1889" s="3" t="s">
        <v>53</v>
      </c>
      <c r="E1889" s="5" t="s">
        <v>54</v>
      </c>
      <c r="F1889" s="3" t="s">
        <v>1467</v>
      </c>
      <c r="G1889" s="5" t="s">
        <v>1468</v>
      </c>
      <c r="H1889" s="3"/>
      <c r="I1889" s="12" t="s">
        <v>57</v>
      </c>
      <c r="J1889" s="3"/>
      <c r="K1889" s="3" t="s">
        <v>58</v>
      </c>
      <c r="L1889" s="11">
        <v>42614</v>
      </c>
      <c r="M1889" s="3">
        <v>36</v>
      </c>
      <c r="N1889" s="3"/>
      <c r="O1889" s="10">
        <v>60319.93</v>
      </c>
      <c r="P1889" s="8" t="s">
        <v>51</v>
      </c>
      <c r="Q1889" s="9" t="s">
        <v>51</v>
      </c>
    </row>
    <row r="1890" spans="1:17" hidden="1" x14ac:dyDescent="0.3">
      <c r="A1890" s="3" t="s">
        <v>3528</v>
      </c>
      <c r="B1890" s="3" t="s">
        <v>3</v>
      </c>
      <c r="C1890" s="3" t="s">
        <v>52</v>
      </c>
      <c r="D1890" s="3" t="s">
        <v>736</v>
      </c>
      <c r="E1890" s="5" t="s">
        <v>737</v>
      </c>
      <c r="F1890" s="3" t="s">
        <v>257</v>
      </c>
      <c r="G1890" s="5" t="s">
        <v>258</v>
      </c>
      <c r="H1890" s="3"/>
      <c r="I1890" s="12" t="s">
        <v>48</v>
      </c>
      <c r="J1890" s="3"/>
      <c r="K1890" s="3" t="s">
        <v>49</v>
      </c>
      <c r="L1890" s="11">
        <v>42979</v>
      </c>
      <c r="M1890" s="3">
        <v>60</v>
      </c>
      <c r="N1890" s="3"/>
      <c r="O1890" s="10">
        <v>41902.21</v>
      </c>
      <c r="P1890" s="8" t="s">
        <v>59</v>
      </c>
      <c r="Q1890" s="9" t="s">
        <v>59</v>
      </c>
    </row>
    <row r="1891" spans="1:17" ht="15" hidden="1" x14ac:dyDescent="0.25">
      <c r="A1891" s="3" t="s">
        <v>3529</v>
      </c>
      <c r="B1891" s="3" t="s">
        <v>24</v>
      </c>
      <c r="C1891" s="3" t="s">
        <v>52</v>
      </c>
      <c r="D1891" s="3" t="s">
        <v>53</v>
      </c>
      <c r="E1891" s="5" t="s">
        <v>54</v>
      </c>
      <c r="F1891" s="3" t="s">
        <v>634</v>
      </c>
      <c r="G1891" s="5" t="s">
        <v>885</v>
      </c>
      <c r="H1891" s="3"/>
      <c r="I1891" s="12" t="s">
        <v>48</v>
      </c>
      <c r="J1891" s="3"/>
      <c r="K1891" s="3" t="s">
        <v>49</v>
      </c>
      <c r="L1891" s="11">
        <v>42736</v>
      </c>
      <c r="M1891" s="3">
        <v>36</v>
      </c>
      <c r="N1891" s="3"/>
      <c r="O1891" s="10">
        <v>27000</v>
      </c>
      <c r="P1891" s="8" t="s">
        <v>103</v>
      </c>
      <c r="Q1891" s="9" t="s">
        <v>103</v>
      </c>
    </row>
    <row r="1892" spans="1:17" ht="15" hidden="1" x14ac:dyDescent="0.25">
      <c r="A1892" s="3" t="s">
        <v>3530</v>
      </c>
      <c r="B1892" s="3" t="s">
        <v>24</v>
      </c>
      <c r="C1892" s="3" t="s">
        <v>52</v>
      </c>
      <c r="D1892" s="3" t="s">
        <v>53</v>
      </c>
      <c r="E1892" s="5" t="s">
        <v>54</v>
      </c>
      <c r="F1892" s="3" t="s">
        <v>634</v>
      </c>
      <c r="G1892" s="5" t="s">
        <v>885</v>
      </c>
      <c r="H1892" s="3"/>
      <c r="I1892" s="12" t="s">
        <v>48</v>
      </c>
      <c r="J1892" s="3"/>
      <c r="K1892" s="3" t="s">
        <v>49</v>
      </c>
      <c r="L1892" s="11">
        <v>42736</v>
      </c>
      <c r="M1892" s="3">
        <v>36</v>
      </c>
      <c r="N1892" s="3"/>
      <c r="O1892" s="10">
        <v>85000</v>
      </c>
      <c r="P1892" s="8" t="s">
        <v>103</v>
      </c>
      <c r="Q1892" s="9" t="s">
        <v>108</v>
      </c>
    </row>
    <row r="1893" spans="1:17" ht="15" hidden="1" x14ac:dyDescent="0.25">
      <c r="A1893" s="3" t="s">
        <v>2167</v>
      </c>
      <c r="B1893" s="3" t="s">
        <v>24</v>
      </c>
      <c r="C1893" s="3" t="s">
        <v>52</v>
      </c>
      <c r="D1893" s="3" t="s">
        <v>53</v>
      </c>
      <c r="E1893" s="5" t="s">
        <v>54</v>
      </c>
      <c r="F1893" s="3" t="s">
        <v>634</v>
      </c>
      <c r="G1893" s="5" t="s">
        <v>885</v>
      </c>
      <c r="H1893" s="3"/>
      <c r="I1893" s="12" t="s">
        <v>48</v>
      </c>
      <c r="J1893" s="3"/>
      <c r="K1893" s="3" t="s">
        <v>49</v>
      </c>
      <c r="L1893" s="11">
        <v>42736</v>
      </c>
      <c r="M1893" s="3">
        <v>36</v>
      </c>
      <c r="N1893" s="3"/>
      <c r="O1893" s="10">
        <v>256000</v>
      </c>
      <c r="P1893" s="8" t="s">
        <v>103</v>
      </c>
      <c r="Q1893" s="9" t="s">
        <v>84</v>
      </c>
    </row>
    <row r="1894" spans="1:17" ht="15" hidden="1" x14ac:dyDescent="0.25">
      <c r="A1894" s="3" t="s">
        <v>2168</v>
      </c>
      <c r="B1894" s="3" t="s">
        <v>2</v>
      </c>
      <c r="C1894" s="3" t="s">
        <v>52</v>
      </c>
      <c r="D1894" s="3" t="s">
        <v>53</v>
      </c>
      <c r="E1894" s="5" t="s">
        <v>54</v>
      </c>
      <c r="F1894" s="3" t="s">
        <v>257</v>
      </c>
      <c r="G1894" s="5" t="s">
        <v>258</v>
      </c>
      <c r="H1894" s="3"/>
      <c r="I1894" s="12" t="s">
        <v>57</v>
      </c>
      <c r="J1894" s="3"/>
      <c r="K1894" s="3" t="s">
        <v>58</v>
      </c>
      <c r="L1894" s="11">
        <v>42614</v>
      </c>
      <c r="M1894" s="3">
        <v>24</v>
      </c>
      <c r="N1894" s="3"/>
      <c r="O1894" s="10">
        <v>26600</v>
      </c>
      <c r="P1894" s="8" t="s">
        <v>84</v>
      </c>
      <c r="Q1894" s="9" t="s">
        <v>84</v>
      </c>
    </row>
    <row r="1895" spans="1:17" ht="15" hidden="1" x14ac:dyDescent="0.25">
      <c r="A1895" s="3" t="s">
        <v>3531</v>
      </c>
      <c r="B1895" s="3" t="s">
        <v>6</v>
      </c>
      <c r="C1895" s="3" t="s">
        <v>52</v>
      </c>
      <c r="D1895" s="3" t="s">
        <v>1469</v>
      </c>
      <c r="E1895" s="5" t="s">
        <v>1470</v>
      </c>
      <c r="F1895" s="3" t="s">
        <v>476</v>
      </c>
      <c r="G1895" s="5" t="s">
        <v>477</v>
      </c>
      <c r="H1895" s="3"/>
      <c r="I1895" s="12" t="s">
        <v>48</v>
      </c>
      <c r="J1895" s="3"/>
      <c r="K1895" s="3" t="s">
        <v>49</v>
      </c>
      <c r="L1895" s="11">
        <v>42430</v>
      </c>
      <c r="M1895" s="3">
        <v>48</v>
      </c>
      <c r="N1895" s="3"/>
      <c r="O1895" s="10">
        <v>89319.47</v>
      </c>
      <c r="P1895" s="8" t="s">
        <v>51</v>
      </c>
      <c r="Q1895" s="9" t="s">
        <v>51</v>
      </c>
    </row>
    <row r="1896" spans="1:17" ht="15" hidden="1" x14ac:dyDescent="0.25">
      <c r="A1896" s="3" t="s">
        <v>2169</v>
      </c>
      <c r="B1896" s="3" t="s">
        <v>2</v>
      </c>
      <c r="C1896" s="3" t="s">
        <v>52</v>
      </c>
      <c r="D1896" s="3" t="s">
        <v>53</v>
      </c>
      <c r="E1896" s="5" t="s">
        <v>54</v>
      </c>
      <c r="F1896" s="3" t="s">
        <v>1086</v>
      </c>
      <c r="G1896" s="5" t="s">
        <v>1087</v>
      </c>
      <c r="H1896" s="3"/>
      <c r="I1896" s="12" t="s">
        <v>48</v>
      </c>
      <c r="J1896" s="3"/>
      <c r="K1896" s="3" t="s">
        <v>49</v>
      </c>
      <c r="L1896" s="11" t="s">
        <v>50</v>
      </c>
      <c r="M1896" s="3">
        <v>36</v>
      </c>
      <c r="N1896" s="3"/>
      <c r="O1896" s="10">
        <v>40000</v>
      </c>
      <c r="P1896" s="8" t="s">
        <v>84</v>
      </c>
      <c r="Q1896" s="9" t="s">
        <v>84</v>
      </c>
    </row>
    <row r="1897" spans="1:17" ht="15" hidden="1" x14ac:dyDescent="0.25">
      <c r="A1897" s="3" t="s">
        <v>3532</v>
      </c>
      <c r="B1897" s="3" t="s">
        <v>2</v>
      </c>
      <c r="C1897" s="3" t="s">
        <v>52</v>
      </c>
      <c r="D1897" s="3" t="s">
        <v>498</v>
      </c>
      <c r="E1897" s="5" t="s">
        <v>499</v>
      </c>
      <c r="F1897" s="3" t="s">
        <v>1471</v>
      </c>
      <c r="G1897" s="5" t="s">
        <v>1472</v>
      </c>
      <c r="H1897" s="3"/>
      <c r="I1897" s="12" t="s">
        <v>48</v>
      </c>
      <c r="J1897" s="3"/>
      <c r="K1897" s="3" t="s">
        <v>49</v>
      </c>
      <c r="L1897" s="11" t="s">
        <v>50</v>
      </c>
      <c r="M1897" s="3">
        <v>60</v>
      </c>
      <c r="N1897" s="3"/>
      <c r="O1897" s="10">
        <v>300833</v>
      </c>
      <c r="P1897" s="8" t="s">
        <v>51</v>
      </c>
      <c r="Q1897" s="9" t="s">
        <v>51</v>
      </c>
    </row>
    <row r="1898" spans="1:17" ht="15" hidden="1" x14ac:dyDescent="0.25">
      <c r="A1898" s="3" t="s">
        <v>3533</v>
      </c>
      <c r="B1898" s="3" t="s">
        <v>210</v>
      </c>
      <c r="C1898" s="3" t="s">
        <v>52</v>
      </c>
      <c r="D1898" s="3" t="s">
        <v>53</v>
      </c>
      <c r="E1898" s="5" t="s">
        <v>54</v>
      </c>
      <c r="F1898" s="3" t="s">
        <v>1473</v>
      </c>
      <c r="G1898" s="5" t="s">
        <v>1474</v>
      </c>
      <c r="H1898" s="3"/>
      <c r="I1898" s="12" t="s">
        <v>48</v>
      </c>
      <c r="J1898" s="3"/>
      <c r="K1898" s="3" t="s">
        <v>49</v>
      </c>
      <c r="L1898" s="11">
        <v>42705</v>
      </c>
      <c r="M1898" s="3">
        <v>24</v>
      </c>
      <c r="N1898" s="3"/>
      <c r="O1898" s="10">
        <v>3080</v>
      </c>
      <c r="P1898" s="8" t="s">
        <v>103</v>
      </c>
      <c r="Q1898" s="9" t="s">
        <v>51</v>
      </c>
    </row>
    <row r="1899" spans="1:17" hidden="1" x14ac:dyDescent="0.3">
      <c r="A1899" s="3" t="s">
        <v>3534</v>
      </c>
      <c r="B1899" s="3" t="s">
        <v>210</v>
      </c>
      <c r="C1899" s="3" t="s">
        <v>52</v>
      </c>
      <c r="D1899" s="3" t="s">
        <v>53</v>
      </c>
      <c r="E1899" s="5" t="s">
        <v>54</v>
      </c>
      <c r="F1899" s="3" t="s">
        <v>1473</v>
      </c>
      <c r="G1899" s="5" t="s">
        <v>1474</v>
      </c>
      <c r="H1899" s="3"/>
      <c r="I1899" s="12" t="s">
        <v>48</v>
      </c>
      <c r="J1899" s="3"/>
      <c r="K1899" s="3" t="s">
        <v>49</v>
      </c>
      <c r="L1899" s="11">
        <v>42705</v>
      </c>
      <c r="M1899" s="3">
        <v>24</v>
      </c>
      <c r="N1899" s="3"/>
      <c r="O1899" s="10">
        <v>30000</v>
      </c>
      <c r="P1899" s="8" t="s">
        <v>103</v>
      </c>
      <c r="Q1899" s="9" t="s">
        <v>59</v>
      </c>
    </row>
    <row r="1900" spans="1:17" ht="15" hidden="1" x14ac:dyDescent="0.25">
      <c r="A1900" s="3" t="s">
        <v>3535</v>
      </c>
      <c r="B1900" s="3" t="s">
        <v>210</v>
      </c>
      <c r="C1900" s="3" t="s">
        <v>52</v>
      </c>
      <c r="D1900" s="3" t="s">
        <v>53</v>
      </c>
      <c r="E1900" s="5" t="s">
        <v>54</v>
      </c>
      <c r="F1900" s="3" t="s">
        <v>1473</v>
      </c>
      <c r="G1900" s="5" t="s">
        <v>1474</v>
      </c>
      <c r="H1900" s="3"/>
      <c r="I1900" s="12" t="s">
        <v>48</v>
      </c>
      <c r="J1900" s="3"/>
      <c r="K1900" s="3" t="s">
        <v>49</v>
      </c>
      <c r="L1900" s="11">
        <v>42705</v>
      </c>
      <c r="M1900" s="3">
        <v>24</v>
      </c>
      <c r="N1900" s="3"/>
      <c r="O1900" s="10">
        <v>8000</v>
      </c>
      <c r="P1900" s="8" t="s">
        <v>103</v>
      </c>
      <c r="Q1900" s="9" t="s">
        <v>103</v>
      </c>
    </row>
    <row r="1901" spans="1:17" ht="15" hidden="1" x14ac:dyDescent="0.25">
      <c r="A1901" s="3" t="s">
        <v>3536</v>
      </c>
      <c r="B1901" s="3" t="s">
        <v>210</v>
      </c>
      <c r="C1901" s="3" t="s">
        <v>52</v>
      </c>
      <c r="D1901" s="3" t="s">
        <v>53</v>
      </c>
      <c r="E1901" s="5" t="s">
        <v>54</v>
      </c>
      <c r="F1901" s="3" t="s">
        <v>1473</v>
      </c>
      <c r="G1901" s="5" t="s">
        <v>1474</v>
      </c>
      <c r="H1901" s="3"/>
      <c r="I1901" s="12" t="s">
        <v>48</v>
      </c>
      <c r="J1901" s="3"/>
      <c r="K1901" s="3" t="s">
        <v>49</v>
      </c>
      <c r="L1901" s="11">
        <v>42705</v>
      </c>
      <c r="M1901" s="3">
        <v>24</v>
      </c>
      <c r="N1901" s="3"/>
      <c r="O1901" s="10">
        <v>10000</v>
      </c>
      <c r="P1901" s="8" t="s">
        <v>103</v>
      </c>
      <c r="Q1901" s="9" t="s">
        <v>81</v>
      </c>
    </row>
    <row r="1902" spans="1:17" ht="15" hidden="1" x14ac:dyDescent="0.25">
      <c r="A1902" s="3" t="s">
        <v>3537</v>
      </c>
      <c r="B1902" s="3" t="s">
        <v>210</v>
      </c>
      <c r="C1902" s="3" t="s">
        <v>52</v>
      </c>
      <c r="D1902" s="3" t="s">
        <v>53</v>
      </c>
      <c r="E1902" s="5" t="s">
        <v>54</v>
      </c>
      <c r="F1902" s="3" t="s">
        <v>1473</v>
      </c>
      <c r="G1902" s="5" t="s">
        <v>1474</v>
      </c>
      <c r="H1902" s="3"/>
      <c r="I1902" s="12" t="s">
        <v>48</v>
      </c>
      <c r="J1902" s="3"/>
      <c r="K1902" s="3" t="s">
        <v>49</v>
      </c>
      <c r="L1902" s="11">
        <v>42705</v>
      </c>
      <c r="M1902" s="3">
        <v>24</v>
      </c>
      <c r="N1902" s="3"/>
      <c r="O1902" s="10">
        <v>10000</v>
      </c>
      <c r="P1902" s="8" t="s">
        <v>103</v>
      </c>
      <c r="Q1902" s="7" t="s">
        <v>108</v>
      </c>
    </row>
    <row r="1903" spans="1:17" ht="15" hidden="1" x14ac:dyDescent="0.25">
      <c r="A1903" s="3" t="s">
        <v>3538</v>
      </c>
      <c r="B1903" s="3" t="s">
        <v>210</v>
      </c>
      <c r="C1903" s="3" t="s">
        <v>52</v>
      </c>
      <c r="D1903" s="3" t="s">
        <v>53</v>
      </c>
      <c r="E1903" s="5" t="s">
        <v>54</v>
      </c>
      <c r="F1903" s="3" t="s">
        <v>1475</v>
      </c>
      <c r="G1903" s="5" t="s">
        <v>1476</v>
      </c>
      <c r="H1903" s="3"/>
      <c r="I1903" s="12" t="s">
        <v>48</v>
      </c>
      <c r="J1903" s="3"/>
      <c r="K1903" s="3" t="s">
        <v>49</v>
      </c>
      <c r="L1903" s="11">
        <v>42705</v>
      </c>
      <c r="M1903" s="3">
        <v>36</v>
      </c>
      <c r="N1903" s="3"/>
      <c r="O1903" s="10">
        <v>79000</v>
      </c>
      <c r="P1903" s="8" t="s">
        <v>103</v>
      </c>
      <c r="Q1903" s="9" t="s">
        <v>64</v>
      </c>
    </row>
    <row r="1904" spans="1:17" ht="15" hidden="1" x14ac:dyDescent="0.25">
      <c r="A1904" s="3" t="s">
        <v>3539</v>
      </c>
      <c r="B1904" s="3" t="s">
        <v>210</v>
      </c>
      <c r="C1904" s="3" t="s">
        <v>52</v>
      </c>
      <c r="D1904" s="3" t="s">
        <v>53</v>
      </c>
      <c r="E1904" s="5" t="s">
        <v>54</v>
      </c>
      <c r="F1904" s="3" t="s">
        <v>1475</v>
      </c>
      <c r="G1904" s="5" t="s">
        <v>1476</v>
      </c>
      <c r="H1904" s="3"/>
      <c r="I1904" s="12" t="s">
        <v>48</v>
      </c>
      <c r="J1904" s="3"/>
      <c r="K1904" s="3" t="s">
        <v>49</v>
      </c>
      <c r="L1904" s="11">
        <v>42705</v>
      </c>
      <c r="M1904" s="3">
        <v>36</v>
      </c>
      <c r="N1904" s="3"/>
      <c r="O1904" s="10">
        <v>30000</v>
      </c>
      <c r="P1904" s="8" t="s">
        <v>103</v>
      </c>
      <c r="Q1904" s="9" t="s">
        <v>103</v>
      </c>
    </row>
    <row r="1905" spans="1:17" ht="15" hidden="1" x14ac:dyDescent="0.25">
      <c r="A1905" s="3" t="s">
        <v>3540</v>
      </c>
      <c r="B1905" s="3" t="s">
        <v>210</v>
      </c>
      <c r="C1905" s="3" t="s">
        <v>52</v>
      </c>
      <c r="D1905" s="3" t="s">
        <v>53</v>
      </c>
      <c r="E1905" s="5" t="s">
        <v>54</v>
      </c>
      <c r="F1905" s="3" t="s">
        <v>1475</v>
      </c>
      <c r="G1905" s="5" t="s">
        <v>1476</v>
      </c>
      <c r="H1905" s="3"/>
      <c r="I1905" s="12" t="s">
        <v>48</v>
      </c>
      <c r="J1905" s="3"/>
      <c r="K1905" s="3" t="s">
        <v>49</v>
      </c>
      <c r="L1905" s="11">
        <v>42705</v>
      </c>
      <c r="M1905" s="3">
        <v>36</v>
      </c>
      <c r="N1905" s="3"/>
      <c r="O1905" s="10">
        <v>40000</v>
      </c>
      <c r="P1905" s="8" t="s">
        <v>103</v>
      </c>
      <c r="Q1905" s="9" t="s">
        <v>113</v>
      </c>
    </row>
    <row r="1906" spans="1:17" ht="15" hidden="1" x14ac:dyDescent="0.25">
      <c r="A1906" s="3" t="s">
        <v>2170</v>
      </c>
      <c r="B1906" s="3" t="s">
        <v>210</v>
      </c>
      <c r="C1906" s="3" t="s">
        <v>52</v>
      </c>
      <c r="D1906" s="3" t="s">
        <v>53</v>
      </c>
      <c r="E1906" s="5" t="s">
        <v>54</v>
      </c>
      <c r="F1906" s="3" t="s">
        <v>1475</v>
      </c>
      <c r="G1906" s="5" t="s">
        <v>1476</v>
      </c>
      <c r="H1906" s="3"/>
      <c r="I1906" s="12" t="s">
        <v>48</v>
      </c>
      <c r="J1906" s="3"/>
      <c r="K1906" s="3" t="s">
        <v>49</v>
      </c>
      <c r="L1906" s="11">
        <v>42705</v>
      </c>
      <c r="M1906" s="3">
        <v>36</v>
      </c>
      <c r="N1906" s="3"/>
      <c r="O1906" s="10">
        <v>40000</v>
      </c>
      <c r="P1906" s="8" t="s">
        <v>103</v>
      </c>
      <c r="Q1906" s="9" t="s">
        <v>75</v>
      </c>
    </row>
    <row r="1907" spans="1:17" ht="15" hidden="1" x14ac:dyDescent="0.25">
      <c r="A1907" s="3" t="s">
        <v>2171</v>
      </c>
      <c r="B1907" s="3" t="s">
        <v>9</v>
      </c>
      <c r="C1907" s="3" t="s">
        <v>52</v>
      </c>
      <c r="D1907" s="3" t="s">
        <v>71</v>
      </c>
      <c r="E1907" s="5" t="s">
        <v>72</v>
      </c>
      <c r="F1907" s="3" t="s">
        <v>263</v>
      </c>
      <c r="G1907" s="5" t="s">
        <v>264</v>
      </c>
      <c r="H1907" s="3"/>
      <c r="I1907" s="12" t="s">
        <v>48</v>
      </c>
      <c r="J1907" s="3"/>
      <c r="K1907" s="3" t="s">
        <v>49</v>
      </c>
      <c r="L1907" s="11" t="s">
        <v>50</v>
      </c>
      <c r="M1907" s="3">
        <v>12</v>
      </c>
      <c r="N1907" s="3"/>
      <c r="O1907" s="10">
        <v>53000</v>
      </c>
      <c r="P1907" s="8" t="s">
        <v>75</v>
      </c>
      <c r="Q1907" s="9" t="s">
        <v>75</v>
      </c>
    </row>
    <row r="1908" spans="1:17" ht="15" hidden="1" x14ac:dyDescent="0.25">
      <c r="A1908" s="3" t="s">
        <v>2172</v>
      </c>
      <c r="B1908" s="3" t="s">
        <v>8</v>
      </c>
      <c r="C1908" s="3" t="s">
        <v>52</v>
      </c>
      <c r="D1908" s="3" t="s">
        <v>71</v>
      </c>
      <c r="E1908" s="5" t="s">
        <v>72</v>
      </c>
      <c r="F1908" s="3" t="s">
        <v>111</v>
      </c>
      <c r="G1908" s="5" t="s">
        <v>112</v>
      </c>
      <c r="H1908" s="3"/>
      <c r="I1908" s="12" t="s">
        <v>48</v>
      </c>
      <c r="J1908" s="3"/>
      <c r="K1908" s="3" t="s">
        <v>49</v>
      </c>
      <c r="L1908" s="11" t="s">
        <v>50</v>
      </c>
      <c r="M1908" s="3">
        <v>12</v>
      </c>
      <c r="N1908" s="3"/>
      <c r="O1908" s="10">
        <v>50000</v>
      </c>
      <c r="P1908" s="8" t="s">
        <v>75</v>
      </c>
      <c r="Q1908" s="9" t="s">
        <v>75</v>
      </c>
    </row>
    <row r="1909" spans="1:17" ht="15" hidden="1" x14ac:dyDescent="0.25">
      <c r="A1909" s="3" t="s">
        <v>3541</v>
      </c>
      <c r="B1909" s="3" t="s">
        <v>7</v>
      </c>
      <c r="C1909" s="3" t="s">
        <v>52</v>
      </c>
      <c r="D1909" s="3" t="s">
        <v>53</v>
      </c>
      <c r="E1909" s="5" t="s">
        <v>54</v>
      </c>
      <c r="F1909" s="3" t="s">
        <v>257</v>
      </c>
      <c r="G1909" s="5" t="s">
        <v>258</v>
      </c>
      <c r="H1909" s="3"/>
      <c r="I1909" s="12" t="s">
        <v>57</v>
      </c>
      <c r="J1909" s="3"/>
      <c r="K1909" s="3" t="s">
        <v>58</v>
      </c>
      <c r="L1909" s="11">
        <v>42430</v>
      </c>
      <c r="M1909" s="3">
        <v>24</v>
      </c>
      <c r="N1909" s="3"/>
      <c r="O1909" s="10">
        <v>51142.86</v>
      </c>
      <c r="P1909" s="8" t="s">
        <v>51</v>
      </c>
      <c r="Q1909" s="9" t="s">
        <v>51</v>
      </c>
    </row>
    <row r="1910" spans="1:17" ht="15" hidden="1" x14ac:dyDescent="0.25">
      <c r="A1910" s="3" t="s">
        <v>3542</v>
      </c>
      <c r="B1910" s="3" t="s">
        <v>2</v>
      </c>
      <c r="C1910" s="3" t="s">
        <v>52</v>
      </c>
      <c r="D1910" s="3" t="s">
        <v>498</v>
      </c>
      <c r="E1910" s="5" t="s">
        <v>499</v>
      </c>
      <c r="F1910" s="3" t="s">
        <v>1477</v>
      </c>
      <c r="G1910" s="5" t="s">
        <v>1478</v>
      </c>
      <c r="H1910" s="3"/>
      <c r="I1910" s="12" t="s">
        <v>48</v>
      </c>
      <c r="J1910" s="3"/>
      <c r="K1910" s="3" t="s">
        <v>49</v>
      </c>
      <c r="L1910" s="11" t="s">
        <v>50</v>
      </c>
      <c r="M1910" s="3">
        <v>60</v>
      </c>
      <c r="N1910" s="3"/>
      <c r="O1910" s="10">
        <v>56385.68</v>
      </c>
      <c r="P1910" s="8" t="s">
        <v>51</v>
      </c>
      <c r="Q1910" s="9" t="s">
        <v>51</v>
      </c>
    </row>
    <row r="1911" spans="1:17" hidden="1" x14ac:dyDescent="0.3">
      <c r="A1911" s="3" t="s">
        <v>3543</v>
      </c>
      <c r="B1911" s="3" t="s">
        <v>8</v>
      </c>
      <c r="C1911" s="3" t="s">
        <v>52</v>
      </c>
      <c r="D1911" s="3" t="s">
        <v>443</v>
      </c>
      <c r="E1911" s="5" t="s">
        <v>444</v>
      </c>
      <c r="F1911" s="3" t="s">
        <v>257</v>
      </c>
      <c r="G1911" s="5" t="s">
        <v>258</v>
      </c>
      <c r="H1911" s="3"/>
      <c r="I1911" s="12" t="s">
        <v>48</v>
      </c>
      <c r="J1911" s="3"/>
      <c r="K1911" s="3" t="s">
        <v>49</v>
      </c>
      <c r="L1911" s="11">
        <v>43009</v>
      </c>
      <c r="M1911" s="3">
        <v>36</v>
      </c>
      <c r="N1911" s="3"/>
      <c r="O1911" s="10">
        <v>26376.43</v>
      </c>
      <c r="P1911" s="8" t="s">
        <v>59</v>
      </c>
      <c r="Q1911" s="9" t="s">
        <v>59</v>
      </c>
    </row>
    <row r="1912" spans="1:17" ht="15" hidden="1" x14ac:dyDescent="0.25">
      <c r="A1912" s="3" t="s">
        <v>3544</v>
      </c>
      <c r="B1912" s="3" t="s">
        <v>584</v>
      </c>
      <c r="C1912" s="3" t="s">
        <v>52</v>
      </c>
      <c r="D1912" s="3" t="s">
        <v>53</v>
      </c>
      <c r="E1912" s="5" t="s">
        <v>54</v>
      </c>
      <c r="F1912" s="3" t="s">
        <v>1479</v>
      </c>
      <c r="G1912" s="5" t="s">
        <v>1480</v>
      </c>
      <c r="H1912" s="3"/>
      <c r="I1912" s="12" t="s">
        <v>57</v>
      </c>
      <c r="J1912" s="3"/>
      <c r="K1912" s="3" t="s">
        <v>49</v>
      </c>
      <c r="L1912" s="11" t="s">
        <v>50</v>
      </c>
      <c r="M1912" s="3">
        <v>60</v>
      </c>
      <c r="N1912" s="3"/>
      <c r="O1912" s="10">
        <v>180000</v>
      </c>
      <c r="P1912" s="8" t="s">
        <v>84</v>
      </c>
      <c r="Q1912" s="9" t="s">
        <v>51</v>
      </c>
    </row>
    <row r="1913" spans="1:17" ht="15" hidden="1" x14ac:dyDescent="0.25">
      <c r="A1913" s="3" t="s">
        <v>3545</v>
      </c>
      <c r="B1913" s="3" t="s">
        <v>584</v>
      </c>
      <c r="C1913" s="3" t="s">
        <v>52</v>
      </c>
      <c r="D1913" s="3" t="s">
        <v>53</v>
      </c>
      <c r="E1913" s="5" t="s">
        <v>54</v>
      </c>
      <c r="F1913" s="3" t="s">
        <v>1479</v>
      </c>
      <c r="G1913" s="5" t="s">
        <v>1480</v>
      </c>
      <c r="H1913" s="3"/>
      <c r="I1913" s="12" t="s">
        <v>57</v>
      </c>
      <c r="J1913" s="3"/>
      <c r="K1913" s="3" t="s">
        <v>49</v>
      </c>
      <c r="L1913" s="11" t="s">
        <v>50</v>
      </c>
      <c r="M1913" s="3">
        <v>60</v>
      </c>
      <c r="N1913" s="3"/>
      <c r="O1913" s="10">
        <v>165000</v>
      </c>
      <c r="P1913" s="8" t="s">
        <v>84</v>
      </c>
      <c r="Q1913" s="9" t="s">
        <v>246</v>
      </c>
    </row>
    <row r="1914" spans="1:17" hidden="1" x14ac:dyDescent="0.3">
      <c r="A1914" s="3" t="s">
        <v>3546</v>
      </c>
      <c r="B1914" s="3" t="s">
        <v>584</v>
      </c>
      <c r="C1914" s="3" t="s">
        <v>52</v>
      </c>
      <c r="D1914" s="3" t="s">
        <v>53</v>
      </c>
      <c r="E1914" s="5" t="s">
        <v>54</v>
      </c>
      <c r="F1914" s="3" t="s">
        <v>1479</v>
      </c>
      <c r="G1914" s="5" t="s">
        <v>1480</v>
      </c>
      <c r="H1914" s="3"/>
      <c r="I1914" s="12" t="s">
        <v>57</v>
      </c>
      <c r="J1914" s="3"/>
      <c r="K1914" s="3" t="s">
        <v>49</v>
      </c>
      <c r="L1914" s="11" t="s">
        <v>50</v>
      </c>
      <c r="M1914" s="3">
        <v>60</v>
      </c>
      <c r="N1914" s="3"/>
      <c r="O1914" s="10">
        <v>223729</v>
      </c>
      <c r="P1914" s="8" t="s">
        <v>84</v>
      </c>
      <c r="Q1914" s="9" t="s">
        <v>59</v>
      </c>
    </row>
    <row r="1915" spans="1:17" ht="15" hidden="1" x14ac:dyDescent="0.25">
      <c r="A1915" s="3" t="s">
        <v>3547</v>
      </c>
      <c r="B1915" s="3" t="s">
        <v>584</v>
      </c>
      <c r="C1915" s="3" t="s">
        <v>52</v>
      </c>
      <c r="D1915" s="3" t="s">
        <v>53</v>
      </c>
      <c r="E1915" s="5" t="s">
        <v>54</v>
      </c>
      <c r="F1915" s="3" t="s">
        <v>1479</v>
      </c>
      <c r="G1915" s="5" t="s">
        <v>1480</v>
      </c>
      <c r="H1915" s="3"/>
      <c r="I1915" s="12" t="s">
        <v>57</v>
      </c>
      <c r="J1915" s="3"/>
      <c r="K1915" s="3" t="s">
        <v>49</v>
      </c>
      <c r="L1915" s="11" t="s">
        <v>50</v>
      </c>
      <c r="M1915" s="3">
        <v>60</v>
      </c>
      <c r="N1915" s="3"/>
      <c r="O1915" s="10">
        <v>200000</v>
      </c>
      <c r="P1915" s="8" t="s">
        <v>84</v>
      </c>
      <c r="Q1915" s="9" t="s">
        <v>103</v>
      </c>
    </row>
    <row r="1916" spans="1:17" ht="15" hidden="1" x14ac:dyDescent="0.25">
      <c r="A1916" s="3" t="s">
        <v>3548</v>
      </c>
      <c r="B1916" s="3" t="s">
        <v>584</v>
      </c>
      <c r="C1916" s="3" t="s">
        <v>52</v>
      </c>
      <c r="D1916" s="3" t="s">
        <v>53</v>
      </c>
      <c r="E1916" s="5" t="s">
        <v>54</v>
      </c>
      <c r="F1916" s="3" t="s">
        <v>1479</v>
      </c>
      <c r="G1916" s="5" t="s">
        <v>1480</v>
      </c>
      <c r="H1916" s="3"/>
      <c r="I1916" s="12" t="s">
        <v>57</v>
      </c>
      <c r="J1916" s="3"/>
      <c r="K1916" s="3" t="s">
        <v>49</v>
      </c>
      <c r="L1916" s="11" t="s">
        <v>50</v>
      </c>
      <c r="M1916" s="3">
        <v>60</v>
      </c>
      <c r="N1916" s="3"/>
      <c r="O1916" s="10">
        <v>270000</v>
      </c>
      <c r="P1916" s="8" t="s">
        <v>84</v>
      </c>
      <c r="Q1916" s="9" t="s">
        <v>113</v>
      </c>
    </row>
    <row r="1917" spans="1:17" ht="15" hidden="1" x14ac:dyDescent="0.25">
      <c r="A1917" s="3" t="s">
        <v>3549</v>
      </c>
      <c r="B1917" s="3" t="s">
        <v>584</v>
      </c>
      <c r="C1917" s="3" t="s">
        <v>52</v>
      </c>
      <c r="D1917" s="3" t="s">
        <v>53</v>
      </c>
      <c r="E1917" s="5" t="s">
        <v>54</v>
      </c>
      <c r="F1917" s="3" t="s">
        <v>1479</v>
      </c>
      <c r="G1917" s="5" t="s">
        <v>1480</v>
      </c>
      <c r="H1917" s="3"/>
      <c r="I1917" s="12" t="s">
        <v>57</v>
      </c>
      <c r="J1917" s="3"/>
      <c r="K1917" s="3" t="s">
        <v>49</v>
      </c>
      <c r="L1917" s="11" t="s">
        <v>50</v>
      </c>
      <c r="M1917" s="3">
        <v>60</v>
      </c>
      <c r="N1917" s="3"/>
      <c r="O1917" s="10">
        <v>200000</v>
      </c>
      <c r="P1917" s="8" t="s">
        <v>84</v>
      </c>
      <c r="Q1917" s="9" t="s">
        <v>81</v>
      </c>
    </row>
    <row r="1918" spans="1:17" ht="15" hidden="1" x14ac:dyDescent="0.25">
      <c r="A1918" s="3" t="s">
        <v>2173</v>
      </c>
      <c r="B1918" s="3" t="s">
        <v>584</v>
      </c>
      <c r="C1918" s="3" t="s">
        <v>52</v>
      </c>
      <c r="D1918" s="3" t="s">
        <v>53</v>
      </c>
      <c r="E1918" s="5" t="s">
        <v>54</v>
      </c>
      <c r="F1918" s="3" t="s">
        <v>1479</v>
      </c>
      <c r="G1918" s="5" t="s">
        <v>1480</v>
      </c>
      <c r="H1918" s="3"/>
      <c r="I1918" s="12" t="s">
        <v>57</v>
      </c>
      <c r="J1918" s="3"/>
      <c r="K1918" s="3" t="s">
        <v>49</v>
      </c>
      <c r="L1918" s="11" t="s">
        <v>50</v>
      </c>
      <c r="M1918" s="3">
        <v>60</v>
      </c>
      <c r="N1918" s="3"/>
      <c r="O1918" s="10">
        <v>100000</v>
      </c>
      <c r="P1918" s="8" t="s">
        <v>84</v>
      </c>
      <c r="Q1918" s="9" t="s">
        <v>75</v>
      </c>
    </row>
    <row r="1919" spans="1:17" ht="15" hidden="1" x14ac:dyDescent="0.25">
      <c r="A1919" s="3" t="s">
        <v>2174</v>
      </c>
      <c r="B1919" s="3" t="s">
        <v>584</v>
      </c>
      <c r="C1919" s="3" t="s">
        <v>52</v>
      </c>
      <c r="D1919" s="3" t="s">
        <v>53</v>
      </c>
      <c r="E1919" s="5" t="s">
        <v>54</v>
      </c>
      <c r="F1919" s="3" t="s">
        <v>1479</v>
      </c>
      <c r="G1919" s="5" t="s">
        <v>1480</v>
      </c>
      <c r="H1919" s="3"/>
      <c r="I1919" s="12" t="s">
        <v>57</v>
      </c>
      <c r="J1919" s="3"/>
      <c r="K1919" s="3" t="s">
        <v>49</v>
      </c>
      <c r="L1919" s="11" t="s">
        <v>50</v>
      </c>
      <c r="M1919" s="3">
        <v>60</v>
      </c>
      <c r="N1919" s="3"/>
      <c r="O1919" s="10">
        <v>240000</v>
      </c>
      <c r="P1919" s="8" t="s">
        <v>84</v>
      </c>
      <c r="Q1919" s="9" t="s">
        <v>84</v>
      </c>
    </row>
    <row r="1920" spans="1:17" ht="15" hidden="1" x14ac:dyDescent="0.25">
      <c r="A1920" s="3" t="s">
        <v>3550</v>
      </c>
      <c r="B1920" s="3" t="s">
        <v>11</v>
      </c>
      <c r="C1920" s="3" t="s">
        <v>52</v>
      </c>
      <c r="D1920" s="3" t="s">
        <v>53</v>
      </c>
      <c r="E1920" s="5" t="s">
        <v>54</v>
      </c>
      <c r="F1920" s="3" t="s">
        <v>1481</v>
      </c>
      <c r="G1920" s="5" t="s">
        <v>1482</v>
      </c>
      <c r="H1920" s="3"/>
      <c r="I1920" s="12" t="s">
        <v>48</v>
      </c>
      <c r="J1920" s="3"/>
      <c r="K1920" s="3" t="s">
        <v>49</v>
      </c>
      <c r="L1920" s="11" t="s">
        <v>50</v>
      </c>
      <c r="M1920" s="3">
        <v>36</v>
      </c>
      <c r="N1920" s="3"/>
      <c r="O1920" s="10">
        <v>3600</v>
      </c>
      <c r="P1920" s="8" t="s">
        <v>84</v>
      </c>
      <c r="Q1920" s="9" t="s">
        <v>81</v>
      </c>
    </row>
    <row r="1921" spans="1:17" ht="15" hidden="1" x14ac:dyDescent="0.25">
      <c r="A1921" s="3" t="s">
        <v>2175</v>
      </c>
      <c r="B1921" s="3" t="s">
        <v>11</v>
      </c>
      <c r="C1921" s="3" t="s">
        <v>52</v>
      </c>
      <c r="D1921" s="3" t="s">
        <v>53</v>
      </c>
      <c r="E1921" s="5" t="s">
        <v>54</v>
      </c>
      <c r="F1921" s="3" t="s">
        <v>1481</v>
      </c>
      <c r="G1921" s="5" t="s">
        <v>1482</v>
      </c>
      <c r="H1921" s="3"/>
      <c r="I1921" s="12" t="s">
        <v>48</v>
      </c>
      <c r="J1921" s="3"/>
      <c r="K1921" s="3" t="s">
        <v>49</v>
      </c>
      <c r="L1921" s="11" t="s">
        <v>50</v>
      </c>
      <c r="M1921" s="3">
        <v>36</v>
      </c>
      <c r="N1921" s="3"/>
      <c r="O1921" s="10">
        <v>4800</v>
      </c>
      <c r="P1921" s="8" t="s">
        <v>84</v>
      </c>
      <c r="Q1921" s="9" t="s">
        <v>75</v>
      </c>
    </row>
    <row r="1922" spans="1:17" ht="15" hidden="1" x14ac:dyDescent="0.25">
      <c r="A1922" s="3" t="s">
        <v>2176</v>
      </c>
      <c r="B1922" s="3" t="s">
        <v>11</v>
      </c>
      <c r="C1922" s="3" t="s">
        <v>52</v>
      </c>
      <c r="D1922" s="3" t="s">
        <v>53</v>
      </c>
      <c r="E1922" s="5" t="s">
        <v>54</v>
      </c>
      <c r="F1922" s="3" t="s">
        <v>1481</v>
      </c>
      <c r="G1922" s="5" t="s">
        <v>1482</v>
      </c>
      <c r="H1922" s="3"/>
      <c r="I1922" s="12" t="s">
        <v>48</v>
      </c>
      <c r="J1922" s="3"/>
      <c r="K1922" s="3" t="s">
        <v>49</v>
      </c>
      <c r="L1922" s="11" t="s">
        <v>50</v>
      </c>
      <c r="M1922" s="3">
        <v>36</v>
      </c>
      <c r="N1922" s="3"/>
      <c r="O1922" s="10">
        <v>28800</v>
      </c>
      <c r="P1922" s="8" t="s">
        <v>84</v>
      </c>
      <c r="Q1922" s="9" t="s">
        <v>84</v>
      </c>
    </row>
    <row r="1923" spans="1:17" ht="15" hidden="1" x14ac:dyDescent="0.25">
      <c r="A1923" s="3" t="s">
        <v>3551</v>
      </c>
      <c r="B1923" s="3" t="s">
        <v>7</v>
      </c>
      <c r="C1923" s="3" t="s">
        <v>78</v>
      </c>
      <c r="D1923" s="3" t="s">
        <v>1483</v>
      </c>
      <c r="E1923" s="5" t="s">
        <v>1484</v>
      </c>
      <c r="F1923" s="3"/>
      <c r="G1923" s="5" t="s">
        <v>47</v>
      </c>
      <c r="H1923" s="3"/>
      <c r="I1923" s="12" t="s">
        <v>48</v>
      </c>
      <c r="J1923" s="3"/>
      <c r="K1923" s="3" t="s">
        <v>49</v>
      </c>
      <c r="L1923" s="11">
        <v>42887</v>
      </c>
      <c r="M1923" s="3">
        <v>24</v>
      </c>
      <c r="N1923" s="3"/>
      <c r="O1923" s="10">
        <v>20000</v>
      </c>
      <c r="P1923" s="8" t="s">
        <v>81</v>
      </c>
      <c r="Q1923" s="9" t="s">
        <v>81</v>
      </c>
    </row>
    <row r="1924" spans="1:17" ht="15" hidden="1" x14ac:dyDescent="0.25">
      <c r="A1924" s="3" t="s">
        <v>2177</v>
      </c>
      <c r="B1924" s="3" t="s">
        <v>16</v>
      </c>
      <c r="C1924" s="3" t="s">
        <v>52</v>
      </c>
      <c r="D1924" s="3" t="s">
        <v>53</v>
      </c>
      <c r="E1924" s="5" t="s">
        <v>54</v>
      </c>
      <c r="F1924" s="3" t="s">
        <v>506</v>
      </c>
      <c r="G1924" s="5" t="s">
        <v>507</v>
      </c>
      <c r="H1924" s="3"/>
      <c r="I1924" s="12" t="s">
        <v>48</v>
      </c>
      <c r="J1924" s="3"/>
      <c r="K1924" s="3" t="s">
        <v>49</v>
      </c>
      <c r="L1924" s="11">
        <v>42401</v>
      </c>
      <c r="M1924" s="3">
        <v>24</v>
      </c>
      <c r="N1924" s="3"/>
      <c r="O1924" s="10">
        <v>35700</v>
      </c>
      <c r="P1924" s="8" t="s">
        <v>75</v>
      </c>
      <c r="Q1924" s="9" t="s">
        <v>75</v>
      </c>
    </row>
    <row r="1925" spans="1:17" ht="15" hidden="1" x14ac:dyDescent="0.25">
      <c r="A1925" s="3" t="s">
        <v>2178</v>
      </c>
      <c r="B1925" s="3" t="s">
        <v>7</v>
      </c>
      <c r="C1925" s="3" t="s">
        <v>78</v>
      </c>
      <c r="D1925" s="3" t="s">
        <v>1078</v>
      </c>
      <c r="E1925" s="5" t="s">
        <v>1079</v>
      </c>
      <c r="F1925" s="3"/>
      <c r="G1925" s="5" t="s">
        <v>47</v>
      </c>
      <c r="H1925" s="3"/>
      <c r="I1925" s="12" t="s">
        <v>48</v>
      </c>
      <c r="J1925" s="3"/>
      <c r="K1925" s="3" t="s">
        <v>49</v>
      </c>
      <c r="L1925" s="11" t="s">
        <v>50</v>
      </c>
      <c r="M1925" s="3">
        <v>12</v>
      </c>
      <c r="N1925" s="3"/>
      <c r="O1925" s="10">
        <v>24600</v>
      </c>
      <c r="P1925" s="8" t="s">
        <v>84</v>
      </c>
      <c r="Q1925" s="9" t="s">
        <v>84</v>
      </c>
    </row>
    <row r="1926" spans="1:17" ht="15" hidden="1" x14ac:dyDescent="0.25">
      <c r="A1926" s="3" t="s">
        <v>2179</v>
      </c>
      <c r="B1926" s="3" t="s">
        <v>7</v>
      </c>
      <c r="C1926" s="3" t="s">
        <v>78</v>
      </c>
      <c r="D1926" s="3" t="s">
        <v>1078</v>
      </c>
      <c r="E1926" s="5" t="s">
        <v>1079</v>
      </c>
      <c r="F1926" s="3"/>
      <c r="G1926" s="5" t="s">
        <v>47</v>
      </c>
      <c r="H1926" s="3"/>
      <c r="I1926" s="12" t="s">
        <v>48</v>
      </c>
      <c r="J1926" s="3"/>
      <c r="K1926" s="3" t="s">
        <v>49</v>
      </c>
      <c r="L1926" s="11" t="s">
        <v>50</v>
      </c>
      <c r="M1926" s="3">
        <v>12</v>
      </c>
      <c r="N1926" s="3"/>
      <c r="O1926" s="10">
        <v>7000</v>
      </c>
      <c r="P1926" s="8" t="s">
        <v>84</v>
      </c>
      <c r="Q1926" s="9" t="s">
        <v>84</v>
      </c>
    </row>
    <row r="1927" spans="1:17" ht="15" hidden="1" x14ac:dyDescent="0.25">
      <c r="A1927" s="3" t="s">
        <v>3552</v>
      </c>
      <c r="B1927" s="3" t="s">
        <v>210</v>
      </c>
      <c r="C1927" s="3" t="s">
        <v>52</v>
      </c>
      <c r="D1927" s="3" t="s">
        <v>53</v>
      </c>
      <c r="E1927" s="5" t="s">
        <v>54</v>
      </c>
      <c r="F1927" s="3" t="s">
        <v>1485</v>
      </c>
      <c r="G1927" s="5" t="s">
        <v>1486</v>
      </c>
      <c r="H1927" s="3"/>
      <c r="I1927" s="12" t="s">
        <v>48</v>
      </c>
      <c r="J1927" s="3"/>
      <c r="K1927" s="3" t="s">
        <v>49</v>
      </c>
      <c r="L1927" s="11">
        <v>42705</v>
      </c>
      <c r="M1927" s="3">
        <v>36</v>
      </c>
      <c r="N1927" s="3"/>
      <c r="O1927" s="10">
        <v>40000</v>
      </c>
      <c r="P1927" s="8" t="s">
        <v>103</v>
      </c>
      <c r="Q1927" s="7" t="s">
        <v>64</v>
      </c>
    </row>
    <row r="1928" spans="1:17" ht="15" hidden="1" x14ac:dyDescent="0.25">
      <c r="A1928" s="3" t="s">
        <v>3553</v>
      </c>
      <c r="B1928" s="3" t="s">
        <v>210</v>
      </c>
      <c r="C1928" s="3" t="s">
        <v>52</v>
      </c>
      <c r="D1928" s="3" t="s">
        <v>53</v>
      </c>
      <c r="E1928" s="5" t="s">
        <v>54</v>
      </c>
      <c r="F1928" s="3" t="s">
        <v>1485</v>
      </c>
      <c r="G1928" s="5" t="s">
        <v>1486</v>
      </c>
      <c r="H1928" s="3"/>
      <c r="I1928" s="12" t="s">
        <v>48</v>
      </c>
      <c r="J1928" s="3"/>
      <c r="K1928" s="3" t="s">
        <v>49</v>
      </c>
      <c r="L1928" s="11">
        <v>42705</v>
      </c>
      <c r="M1928" s="3">
        <v>36</v>
      </c>
      <c r="N1928" s="3"/>
      <c r="O1928" s="10">
        <v>19000</v>
      </c>
      <c r="P1928" s="8" t="s">
        <v>103</v>
      </c>
      <c r="Q1928" s="9" t="s">
        <v>103</v>
      </c>
    </row>
    <row r="1929" spans="1:17" ht="15" hidden="1" x14ac:dyDescent="0.25">
      <c r="A1929" s="3" t="s">
        <v>2180</v>
      </c>
      <c r="B1929" s="3" t="s">
        <v>210</v>
      </c>
      <c r="C1929" s="3" t="s">
        <v>52</v>
      </c>
      <c r="D1929" s="3" t="s">
        <v>53</v>
      </c>
      <c r="E1929" s="5" t="s">
        <v>54</v>
      </c>
      <c r="F1929" s="3" t="s">
        <v>1485</v>
      </c>
      <c r="G1929" s="5" t="s">
        <v>1486</v>
      </c>
      <c r="H1929" s="3"/>
      <c r="I1929" s="12" t="s">
        <v>48</v>
      </c>
      <c r="J1929" s="3"/>
      <c r="K1929" s="3" t="s">
        <v>49</v>
      </c>
      <c r="L1929" s="11">
        <v>42705</v>
      </c>
      <c r="M1929" s="3">
        <v>36</v>
      </c>
      <c r="N1929" s="3"/>
      <c r="O1929" s="10">
        <v>65000</v>
      </c>
      <c r="P1929" s="8" t="s">
        <v>103</v>
      </c>
      <c r="Q1929" s="9" t="s">
        <v>84</v>
      </c>
    </row>
    <row r="1930" spans="1:17" hidden="1" x14ac:dyDescent="0.3">
      <c r="A1930" s="3" t="s">
        <v>3554</v>
      </c>
      <c r="B1930" s="3" t="s">
        <v>3</v>
      </c>
      <c r="C1930" s="3" t="s">
        <v>52</v>
      </c>
      <c r="D1930" s="3" t="s">
        <v>443</v>
      </c>
      <c r="E1930" s="5" t="s">
        <v>444</v>
      </c>
      <c r="F1930" s="3" t="s">
        <v>257</v>
      </c>
      <c r="G1930" s="5" t="s">
        <v>258</v>
      </c>
      <c r="H1930" s="3"/>
      <c r="I1930" s="12" t="s">
        <v>48</v>
      </c>
      <c r="J1930" s="3"/>
      <c r="K1930" s="3" t="s">
        <v>49</v>
      </c>
      <c r="L1930" s="11">
        <v>43070</v>
      </c>
      <c r="M1930" s="3">
        <v>60</v>
      </c>
      <c r="N1930" s="3"/>
      <c r="O1930" s="10">
        <v>74940</v>
      </c>
      <c r="P1930" s="8" t="s">
        <v>59</v>
      </c>
      <c r="Q1930" s="9" t="s">
        <v>59</v>
      </c>
    </row>
    <row r="1931" spans="1:17" ht="15" hidden="1" x14ac:dyDescent="0.25">
      <c r="A1931" s="3" t="s">
        <v>3555</v>
      </c>
      <c r="B1931" s="3" t="s">
        <v>210</v>
      </c>
      <c r="C1931" s="3" t="s">
        <v>52</v>
      </c>
      <c r="D1931" s="3" t="s">
        <v>443</v>
      </c>
      <c r="E1931" s="5" t="s">
        <v>444</v>
      </c>
      <c r="F1931" s="3" t="s">
        <v>257</v>
      </c>
      <c r="G1931" s="5" t="s">
        <v>258</v>
      </c>
      <c r="H1931" s="3"/>
      <c r="I1931" s="12" t="s">
        <v>48</v>
      </c>
      <c r="J1931" s="3"/>
      <c r="K1931" s="3" t="s">
        <v>49</v>
      </c>
      <c r="L1931" s="11" t="s">
        <v>50</v>
      </c>
      <c r="M1931" s="3">
        <v>60</v>
      </c>
      <c r="N1931" s="3"/>
      <c r="O1931" s="10">
        <v>123297.60000000001</v>
      </c>
      <c r="P1931" s="8" t="s">
        <v>84</v>
      </c>
      <c r="Q1931" s="9" t="s">
        <v>51</v>
      </c>
    </row>
    <row r="1932" spans="1:17" ht="15" hidden="1" x14ac:dyDescent="0.25">
      <c r="A1932" s="3" t="s">
        <v>2181</v>
      </c>
      <c r="B1932" s="3" t="s">
        <v>210</v>
      </c>
      <c r="C1932" s="3" t="s">
        <v>52</v>
      </c>
      <c r="D1932" s="3" t="s">
        <v>443</v>
      </c>
      <c r="E1932" s="5" t="s">
        <v>444</v>
      </c>
      <c r="F1932" s="3" t="s">
        <v>257</v>
      </c>
      <c r="G1932" s="5" t="s">
        <v>258</v>
      </c>
      <c r="H1932" s="3"/>
      <c r="I1932" s="12" t="s">
        <v>48</v>
      </c>
      <c r="J1932" s="3"/>
      <c r="K1932" s="3" t="s">
        <v>49</v>
      </c>
      <c r="L1932" s="11" t="s">
        <v>50</v>
      </c>
      <c r="M1932" s="3">
        <v>60</v>
      </c>
      <c r="N1932" s="3"/>
      <c r="O1932" s="10">
        <v>850000</v>
      </c>
      <c r="P1932" s="8" t="s">
        <v>84</v>
      </c>
      <c r="Q1932" s="9" t="s">
        <v>84</v>
      </c>
    </row>
    <row r="1933" spans="1:17" ht="15" hidden="1" x14ac:dyDescent="0.25">
      <c r="A1933" s="3" t="s">
        <v>3556</v>
      </c>
      <c r="B1933" s="3" t="s">
        <v>838</v>
      </c>
      <c r="C1933" s="3" t="s">
        <v>52</v>
      </c>
      <c r="D1933" s="3" t="s">
        <v>255</v>
      </c>
      <c r="E1933" s="5" t="s">
        <v>256</v>
      </c>
      <c r="F1933" s="3" t="s">
        <v>257</v>
      </c>
      <c r="G1933" s="5" t="s">
        <v>258</v>
      </c>
      <c r="H1933" s="3"/>
      <c r="I1933" s="12" t="s">
        <v>48</v>
      </c>
      <c r="J1933" s="3"/>
      <c r="K1933" s="3" t="s">
        <v>49</v>
      </c>
      <c r="L1933" s="11">
        <v>43617</v>
      </c>
      <c r="M1933" s="3">
        <v>60</v>
      </c>
      <c r="N1933" s="3"/>
      <c r="O1933" s="10">
        <v>235000</v>
      </c>
      <c r="P1933" s="8" t="s">
        <v>64</v>
      </c>
      <c r="Q1933" s="9" t="s">
        <v>64</v>
      </c>
    </row>
    <row r="1934" spans="1:17" ht="15" hidden="1" x14ac:dyDescent="0.25">
      <c r="A1934" s="3" t="s">
        <v>3557</v>
      </c>
      <c r="B1934" s="3" t="s">
        <v>838</v>
      </c>
      <c r="C1934" s="3" t="s">
        <v>52</v>
      </c>
      <c r="D1934" s="3" t="s">
        <v>255</v>
      </c>
      <c r="E1934" s="5" t="s">
        <v>256</v>
      </c>
      <c r="F1934" s="3" t="s">
        <v>257</v>
      </c>
      <c r="G1934" s="5" t="s">
        <v>258</v>
      </c>
      <c r="H1934" s="3"/>
      <c r="I1934" s="12" t="s">
        <v>48</v>
      </c>
      <c r="J1934" s="3"/>
      <c r="K1934" s="3" t="s">
        <v>49</v>
      </c>
      <c r="L1934" s="11">
        <v>43617</v>
      </c>
      <c r="M1934" s="3">
        <v>60</v>
      </c>
      <c r="N1934" s="3"/>
      <c r="O1934" s="10">
        <v>113600</v>
      </c>
      <c r="P1934" s="8" t="s">
        <v>64</v>
      </c>
      <c r="Q1934" s="9" t="s">
        <v>246</v>
      </c>
    </row>
    <row r="1935" spans="1:17" hidden="1" x14ac:dyDescent="0.3">
      <c r="A1935" s="3" t="s">
        <v>3558</v>
      </c>
      <c r="B1935" s="3" t="s">
        <v>838</v>
      </c>
      <c r="C1935" s="3" t="s">
        <v>52</v>
      </c>
      <c r="D1935" s="3" t="s">
        <v>255</v>
      </c>
      <c r="E1935" s="5" t="s">
        <v>256</v>
      </c>
      <c r="F1935" s="3" t="s">
        <v>257</v>
      </c>
      <c r="G1935" s="5" t="s">
        <v>258</v>
      </c>
      <c r="H1935" s="3"/>
      <c r="I1935" s="12" t="s">
        <v>48</v>
      </c>
      <c r="J1935" s="3"/>
      <c r="K1935" s="3" t="s">
        <v>49</v>
      </c>
      <c r="L1935" s="11">
        <v>43617</v>
      </c>
      <c r="M1935" s="3">
        <v>60</v>
      </c>
      <c r="N1935" s="3"/>
      <c r="O1935" s="10">
        <v>343821</v>
      </c>
      <c r="P1935" s="8" t="s">
        <v>64</v>
      </c>
      <c r="Q1935" s="9" t="s">
        <v>59</v>
      </c>
    </row>
    <row r="1936" spans="1:17" ht="15" hidden="1" x14ac:dyDescent="0.25">
      <c r="A1936" s="3" t="s">
        <v>3559</v>
      </c>
      <c r="B1936" s="3" t="s">
        <v>838</v>
      </c>
      <c r="C1936" s="3" t="s">
        <v>52</v>
      </c>
      <c r="D1936" s="3" t="s">
        <v>255</v>
      </c>
      <c r="E1936" s="5" t="s">
        <v>256</v>
      </c>
      <c r="F1936" s="3" t="s">
        <v>257</v>
      </c>
      <c r="G1936" s="5" t="s">
        <v>258</v>
      </c>
      <c r="H1936" s="3"/>
      <c r="I1936" s="12" t="s">
        <v>48</v>
      </c>
      <c r="J1936" s="3"/>
      <c r="K1936" s="3" t="s">
        <v>49</v>
      </c>
      <c r="L1936" s="11">
        <v>43617</v>
      </c>
      <c r="M1936" s="3">
        <v>60</v>
      </c>
      <c r="N1936" s="3"/>
      <c r="O1936" s="10">
        <v>187000</v>
      </c>
      <c r="P1936" s="8" t="s">
        <v>64</v>
      </c>
      <c r="Q1936" s="9" t="s">
        <v>103</v>
      </c>
    </row>
    <row r="1937" spans="1:17" ht="15" hidden="1" x14ac:dyDescent="0.25">
      <c r="A1937" s="3" t="s">
        <v>2182</v>
      </c>
      <c r="B1937" s="3" t="s">
        <v>838</v>
      </c>
      <c r="C1937" s="3" t="s">
        <v>52</v>
      </c>
      <c r="D1937" s="3" t="s">
        <v>255</v>
      </c>
      <c r="E1937" s="5" t="s">
        <v>256</v>
      </c>
      <c r="F1937" s="3" t="s">
        <v>257</v>
      </c>
      <c r="G1937" s="5" t="s">
        <v>258</v>
      </c>
      <c r="H1937" s="3"/>
      <c r="I1937" s="12" t="s">
        <v>48</v>
      </c>
      <c r="J1937" s="3"/>
      <c r="K1937" s="3" t="s">
        <v>49</v>
      </c>
      <c r="L1937" s="11">
        <v>43617</v>
      </c>
      <c r="M1937" s="3">
        <v>60</v>
      </c>
      <c r="N1937" s="3"/>
      <c r="O1937" s="10">
        <v>238000</v>
      </c>
      <c r="P1937" s="8" t="s">
        <v>64</v>
      </c>
      <c r="Q1937" s="9" t="s">
        <v>84</v>
      </c>
    </row>
    <row r="1938" spans="1:17" ht="15" hidden="1" x14ac:dyDescent="0.25">
      <c r="A1938" s="3" t="s">
        <v>2183</v>
      </c>
      <c r="B1938" s="3" t="s">
        <v>8</v>
      </c>
      <c r="C1938" s="3" t="s">
        <v>52</v>
      </c>
      <c r="D1938" s="3" t="s">
        <v>443</v>
      </c>
      <c r="E1938" s="5" t="s">
        <v>444</v>
      </c>
      <c r="F1938" s="3" t="s">
        <v>257</v>
      </c>
      <c r="G1938" s="5" t="s">
        <v>258</v>
      </c>
      <c r="H1938" s="3"/>
      <c r="I1938" s="12" t="s">
        <v>48</v>
      </c>
      <c r="J1938" s="3"/>
      <c r="K1938" s="3" t="s">
        <v>49</v>
      </c>
      <c r="L1938" s="11">
        <v>43070</v>
      </c>
      <c r="M1938" s="3">
        <v>36</v>
      </c>
      <c r="N1938" s="3"/>
      <c r="O1938" s="10">
        <v>38200</v>
      </c>
      <c r="P1938" s="8" t="s">
        <v>84</v>
      </c>
      <c r="Q1938" s="9" t="s">
        <v>84</v>
      </c>
    </row>
    <row r="1939" spans="1:17" ht="15" hidden="1" x14ac:dyDescent="0.25">
      <c r="A1939" s="3" t="s">
        <v>2184</v>
      </c>
      <c r="B1939" s="3" t="s">
        <v>2</v>
      </c>
      <c r="C1939" s="3" t="s">
        <v>52</v>
      </c>
      <c r="D1939" s="3" t="s">
        <v>53</v>
      </c>
      <c r="E1939" s="5" t="s">
        <v>54</v>
      </c>
      <c r="F1939" s="3" t="s">
        <v>1086</v>
      </c>
      <c r="G1939" s="5" t="s">
        <v>1087</v>
      </c>
      <c r="H1939" s="3"/>
      <c r="I1939" s="12" t="s">
        <v>48</v>
      </c>
      <c r="J1939" s="3"/>
      <c r="K1939" s="3" t="s">
        <v>49</v>
      </c>
      <c r="L1939" s="11">
        <v>42705</v>
      </c>
      <c r="M1939" s="3">
        <v>60</v>
      </c>
      <c r="N1939" s="3"/>
      <c r="O1939" s="10">
        <v>100000</v>
      </c>
      <c r="P1939" s="8" t="s">
        <v>84</v>
      </c>
      <c r="Q1939" s="9" t="s">
        <v>84</v>
      </c>
    </row>
    <row r="1940" spans="1:17" hidden="1" x14ac:dyDescent="0.3">
      <c r="A1940" s="3" t="s">
        <v>3560</v>
      </c>
      <c r="B1940" s="3" t="s">
        <v>3</v>
      </c>
      <c r="C1940" s="3" t="s">
        <v>52</v>
      </c>
      <c r="D1940" s="3" t="s">
        <v>443</v>
      </c>
      <c r="E1940" s="5" t="s">
        <v>444</v>
      </c>
      <c r="F1940" s="3" t="s">
        <v>257</v>
      </c>
      <c r="G1940" s="5" t="s">
        <v>258</v>
      </c>
      <c r="H1940" s="3"/>
      <c r="I1940" s="12" t="s">
        <v>57</v>
      </c>
      <c r="J1940" s="3"/>
      <c r="K1940" s="3" t="s">
        <v>58</v>
      </c>
      <c r="L1940" s="11">
        <v>42979</v>
      </c>
      <c r="M1940" s="3">
        <v>60</v>
      </c>
      <c r="N1940" s="3"/>
      <c r="O1940" s="10">
        <v>16542.5</v>
      </c>
      <c r="P1940" s="8" t="s">
        <v>59</v>
      </c>
      <c r="Q1940" s="9" t="s">
        <v>59</v>
      </c>
    </row>
    <row r="1941" spans="1:17" hidden="1" x14ac:dyDescent="0.3">
      <c r="A1941" s="3" t="s">
        <v>3561</v>
      </c>
      <c r="B1941" s="3" t="s">
        <v>3</v>
      </c>
      <c r="C1941" s="3" t="s">
        <v>52</v>
      </c>
      <c r="D1941" s="3" t="s">
        <v>443</v>
      </c>
      <c r="E1941" s="5" t="s">
        <v>444</v>
      </c>
      <c r="F1941" s="3" t="s">
        <v>257</v>
      </c>
      <c r="G1941" s="5" t="s">
        <v>258</v>
      </c>
      <c r="H1941" s="3"/>
      <c r="I1941" s="12" t="s">
        <v>57</v>
      </c>
      <c r="J1941" s="3"/>
      <c r="K1941" s="3" t="s">
        <v>58</v>
      </c>
      <c r="L1941" s="11">
        <v>43070</v>
      </c>
      <c r="M1941" s="3">
        <v>60</v>
      </c>
      <c r="N1941" s="3"/>
      <c r="O1941" s="10">
        <v>19350</v>
      </c>
      <c r="P1941" s="8" t="s">
        <v>59</v>
      </c>
      <c r="Q1941" s="9" t="s">
        <v>59</v>
      </c>
    </row>
    <row r="1942" spans="1:17" ht="15" hidden="1" x14ac:dyDescent="0.25">
      <c r="A1942" s="3" t="s">
        <v>3562</v>
      </c>
      <c r="B1942" s="3" t="s">
        <v>2</v>
      </c>
      <c r="C1942" s="3" t="s">
        <v>52</v>
      </c>
      <c r="D1942" s="3" t="s">
        <v>53</v>
      </c>
      <c r="E1942" s="5" t="s">
        <v>54</v>
      </c>
      <c r="F1942" s="3" t="s">
        <v>257</v>
      </c>
      <c r="G1942" s="5" t="s">
        <v>258</v>
      </c>
      <c r="H1942" s="3"/>
      <c r="I1942" s="12" t="s">
        <v>48</v>
      </c>
      <c r="J1942" s="3"/>
      <c r="K1942" s="3" t="s">
        <v>49</v>
      </c>
      <c r="L1942" s="11">
        <v>42705</v>
      </c>
      <c r="M1942" s="3">
        <v>36</v>
      </c>
      <c r="N1942" s="3"/>
      <c r="O1942" s="10">
        <v>15000</v>
      </c>
      <c r="P1942" s="8" t="s">
        <v>103</v>
      </c>
      <c r="Q1942" s="9" t="s">
        <v>103</v>
      </c>
    </row>
    <row r="1943" spans="1:17" hidden="1" x14ac:dyDescent="0.3">
      <c r="A1943" s="3" t="s">
        <v>3563</v>
      </c>
      <c r="B1943" s="3" t="s">
        <v>9</v>
      </c>
      <c r="C1943" s="3" t="s">
        <v>52</v>
      </c>
      <c r="D1943" s="3" t="s">
        <v>443</v>
      </c>
      <c r="E1943" s="5" t="s">
        <v>444</v>
      </c>
      <c r="F1943" s="3" t="s">
        <v>257</v>
      </c>
      <c r="G1943" s="5" t="s">
        <v>258</v>
      </c>
      <c r="H1943" s="3"/>
      <c r="I1943" s="12" t="s">
        <v>48</v>
      </c>
      <c r="J1943" s="3"/>
      <c r="K1943" s="3" t="s">
        <v>49</v>
      </c>
      <c r="L1943" s="11">
        <v>43313</v>
      </c>
      <c r="M1943" s="3">
        <v>36</v>
      </c>
      <c r="N1943" s="3"/>
      <c r="O1943" s="10">
        <v>117886</v>
      </c>
      <c r="P1943" s="8" t="s">
        <v>59</v>
      </c>
      <c r="Q1943" s="9" t="s">
        <v>59</v>
      </c>
    </row>
    <row r="1944" spans="1:17" hidden="1" x14ac:dyDescent="0.3">
      <c r="A1944" s="3" t="s">
        <v>3564</v>
      </c>
      <c r="B1944" s="3" t="s">
        <v>3</v>
      </c>
      <c r="C1944" s="3" t="s">
        <v>52</v>
      </c>
      <c r="D1944" s="3" t="s">
        <v>443</v>
      </c>
      <c r="E1944" s="5" t="s">
        <v>444</v>
      </c>
      <c r="F1944" s="3" t="s">
        <v>257</v>
      </c>
      <c r="G1944" s="5" t="s">
        <v>258</v>
      </c>
      <c r="H1944" s="3"/>
      <c r="I1944" s="12" t="s">
        <v>57</v>
      </c>
      <c r="J1944" s="3"/>
      <c r="K1944" s="3" t="s">
        <v>58</v>
      </c>
      <c r="L1944" s="11">
        <v>43070</v>
      </c>
      <c r="M1944" s="3">
        <v>60</v>
      </c>
      <c r="N1944" s="3"/>
      <c r="O1944" s="10">
        <v>234345.44</v>
      </c>
      <c r="P1944" s="8" t="s">
        <v>59</v>
      </c>
      <c r="Q1944" s="9" t="s">
        <v>59</v>
      </c>
    </row>
    <row r="1945" spans="1:17" hidden="1" x14ac:dyDescent="0.3">
      <c r="A1945" s="3" t="s">
        <v>3565</v>
      </c>
      <c r="B1945" s="3" t="s">
        <v>3</v>
      </c>
      <c r="C1945" s="3" t="s">
        <v>52</v>
      </c>
      <c r="D1945" s="3" t="s">
        <v>443</v>
      </c>
      <c r="E1945" s="5" t="s">
        <v>444</v>
      </c>
      <c r="F1945" s="3" t="s">
        <v>257</v>
      </c>
      <c r="G1945" s="5" t="s">
        <v>258</v>
      </c>
      <c r="H1945" s="3"/>
      <c r="I1945" s="12" t="s">
        <v>48</v>
      </c>
      <c r="J1945" s="3"/>
      <c r="K1945" s="3" t="s">
        <v>49</v>
      </c>
      <c r="L1945" s="11">
        <v>43009</v>
      </c>
      <c r="M1945" s="3">
        <v>60</v>
      </c>
      <c r="N1945" s="3"/>
      <c r="O1945" s="10">
        <v>127910</v>
      </c>
      <c r="P1945" s="8" t="s">
        <v>59</v>
      </c>
      <c r="Q1945" s="9" t="s">
        <v>59</v>
      </c>
    </row>
    <row r="1946" spans="1:17" ht="15" hidden="1" x14ac:dyDescent="0.25">
      <c r="A1946" s="3" t="s">
        <v>3566</v>
      </c>
      <c r="B1946" s="3" t="s">
        <v>24</v>
      </c>
      <c r="C1946" s="3" t="s">
        <v>52</v>
      </c>
      <c r="D1946" s="3" t="s">
        <v>255</v>
      </c>
      <c r="E1946" s="5" t="s">
        <v>256</v>
      </c>
      <c r="F1946" s="3" t="s">
        <v>1487</v>
      </c>
      <c r="G1946" s="5" t="s">
        <v>1488</v>
      </c>
      <c r="H1946" s="3"/>
      <c r="I1946" s="12" t="s">
        <v>48</v>
      </c>
      <c r="J1946" s="3"/>
      <c r="K1946" s="3" t="s">
        <v>49</v>
      </c>
      <c r="L1946" s="11">
        <v>42795</v>
      </c>
      <c r="M1946" s="3">
        <v>60</v>
      </c>
      <c r="N1946" s="3"/>
      <c r="O1946" s="10">
        <v>39500</v>
      </c>
      <c r="P1946" s="8" t="s">
        <v>64</v>
      </c>
      <c r="Q1946" s="9" t="s">
        <v>64</v>
      </c>
    </row>
    <row r="1947" spans="1:17" ht="15" hidden="1" x14ac:dyDescent="0.25">
      <c r="A1947" s="3" t="s">
        <v>3567</v>
      </c>
      <c r="B1947" s="3" t="s">
        <v>24</v>
      </c>
      <c r="C1947" s="3" t="s">
        <v>52</v>
      </c>
      <c r="D1947" s="3" t="s">
        <v>255</v>
      </c>
      <c r="E1947" s="5" t="s">
        <v>256</v>
      </c>
      <c r="F1947" s="3" t="s">
        <v>1487</v>
      </c>
      <c r="G1947" s="5" t="s">
        <v>1488</v>
      </c>
      <c r="H1947" s="3"/>
      <c r="I1947" s="12" t="s">
        <v>48</v>
      </c>
      <c r="J1947" s="3"/>
      <c r="K1947" s="3" t="s">
        <v>49</v>
      </c>
      <c r="L1947" s="11">
        <v>42795</v>
      </c>
      <c r="M1947" s="3">
        <v>60</v>
      </c>
      <c r="N1947" s="3"/>
      <c r="O1947" s="10">
        <v>25000</v>
      </c>
      <c r="P1947" s="8" t="s">
        <v>64</v>
      </c>
      <c r="Q1947" s="9" t="s">
        <v>246</v>
      </c>
    </row>
    <row r="1948" spans="1:17" hidden="1" x14ac:dyDescent="0.3">
      <c r="A1948" s="3" t="s">
        <v>3568</v>
      </c>
      <c r="B1948" s="3" t="s">
        <v>3</v>
      </c>
      <c r="C1948" s="3" t="s">
        <v>52</v>
      </c>
      <c r="D1948" s="3" t="s">
        <v>443</v>
      </c>
      <c r="E1948" s="5" t="s">
        <v>444</v>
      </c>
      <c r="F1948" s="3" t="s">
        <v>257</v>
      </c>
      <c r="G1948" s="5" t="s">
        <v>258</v>
      </c>
      <c r="H1948" s="3"/>
      <c r="I1948" s="12" t="s">
        <v>48</v>
      </c>
      <c r="J1948" s="3"/>
      <c r="K1948" s="3" t="s">
        <v>49</v>
      </c>
      <c r="L1948" s="11">
        <v>43009</v>
      </c>
      <c r="M1948" s="3">
        <v>60</v>
      </c>
      <c r="N1948" s="3"/>
      <c r="O1948" s="10">
        <v>95541.7</v>
      </c>
      <c r="P1948" s="8" t="s">
        <v>59</v>
      </c>
      <c r="Q1948" s="9" t="s">
        <v>59</v>
      </c>
    </row>
    <row r="1949" spans="1:17" ht="15" hidden="1" x14ac:dyDescent="0.25">
      <c r="A1949" s="3" t="s">
        <v>3569</v>
      </c>
      <c r="B1949" s="3" t="s">
        <v>7</v>
      </c>
      <c r="C1949" s="3" t="s">
        <v>52</v>
      </c>
      <c r="D1949" s="3" t="s">
        <v>255</v>
      </c>
      <c r="E1949" s="5" t="s">
        <v>256</v>
      </c>
      <c r="F1949" s="3" t="s">
        <v>257</v>
      </c>
      <c r="G1949" s="5" t="s">
        <v>258</v>
      </c>
      <c r="H1949" s="3"/>
      <c r="I1949" s="12" t="s">
        <v>48</v>
      </c>
      <c r="J1949" s="3"/>
      <c r="K1949" s="3" t="s">
        <v>49</v>
      </c>
      <c r="L1949" s="11">
        <v>42826</v>
      </c>
      <c r="M1949" s="3">
        <v>48</v>
      </c>
      <c r="N1949" s="3"/>
      <c r="O1949" s="10">
        <v>15000</v>
      </c>
      <c r="P1949" s="8" t="s">
        <v>64</v>
      </c>
      <c r="Q1949" s="9" t="s">
        <v>64</v>
      </c>
    </row>
    <row r="1950" spans="1:17" ht="15" hidden="1" x14ac:dyDescent="0.25">
      <c r="A1950" s="3" t="s">
        <v>3570</v>
      </c>
      <c r="B1950" s="3" t="s">
        <v>5</v>
      </c>
      <c r="C1950" s="3" t="s">
        <v>52</v>
      </c>
      <c r="D1950" s="3" t="s">
        <v>255</v>
      </c>
      <c r="E1950" s="5" t="s">
        <v>256</v>
      </c>
      <c r="F1950" s="3" t="s">
        <v>257</v>
      </c>
      <c r="G1950" s="5" t="s">
        <v>258</v>
      </c>
      <c r="H1950" s="3"/>
      <c r="I1950" s="12" t="s">
        <v>48</v>
      </c>
      <c r="J1950" s="3"/>
      <c r="K1950" s="3" t="s">
        <v>49</v>
      </c>
      <c r="L1950" s="11">
        <v>42705</v>
      </c>
      <c r="M1950" s="3">
        <v>60</v>
      </c>
      <c r="N1950" s="3"/>
      <c r="O1950" s="10">
        <v>44000</v>
      </c>
      <c r="P1950" s="8" t="s">
        <v>64</v>
      </c>
      <c r="Q1950" s="9" t="s">
        <v>64</v>
      </c>
    </row>
    <row r="1951" spans="1:17" hidden="1" x14ac:dyDescent="0.3">
      <c r="A1951" s="3" t="s">
        <v>3571</v>
      </c>
      <c r="B1951" s="3" t="s">
        <v>3</v>
      </c>
      <c r="C1951" s="3" t="s">
        <v>52</v>
      </c>
      <c r="D1951" s="3" t="s">
        <v>443</v>
      </c>
      <c r="E1951" s="5" t="s">
        <v>444</v>
      </c>
      <c r="F1951" s="3" t="s">
        <v>257</v>
      </c>
      <c r="G1951" s="5" t="s">
        <v>258</v>
      </c>
      <c r="H1951" s="3"/>
      <c r="I1951" s="12" t="s">
        <v>48</v>
      </c>
      <c r="J1951" s="3"/>
      <c r="K1951" s="3" t="s">
        <v>49</v>
      </c>
      <c r="L1951" s="11">
        <v>42979</v>
      </c>
      <c r="M1951" s="3">
        <v>60</v>
      </c>
      <c r="N1951" s="3"/>
      <c r="O1951" s="10">
        <v>11010</v>
      </c>
      <c r="P1951" s="8" t="s">
        <v>59</v>
      </c>
      <c r="Q1951" s="9" t="s">
        <v>59</v>
      </c>
    </row>
    <row r="1952" spans="1:17" ht="15" hidden="1" x14ac:dyDescent="0.25">
      <c r="A1952" s="3" t="s">
        <v>3572</v>
      </c>
      <c r="B1952" s="3" t="s">
        <v>7</v>
      </c>
      <c r="C1952" s="3" t="s">
        <v>52</v>
      </c>
      <c r="D1952" s="3" t="s">
        <v>255</v>
      </c>
      <c r="E1952" s="5" t="s">
        <v>256</v>
      </c>
      <c r="F1952" s="3" t="s">
        <v>257</v>
      </c>
      <c r="G1952" s="5" t="s">
        <v>258</v>
      </c>
      <c r="H1952" s="3"/>
      <c r="I1952" s="12" t="s">
        <v>48</v>
      </c>
      <c r="J1952" s="3"/>
      <c r="K1952" s="3" t="s">
        <v>49</v>
      </c>
      <c r="L1952" s="11">
        <v>42826</v>
      </c>
      <c r="M1952" s="3">
        <v>48</v>
      </c>
      <c r="N1952" s="3"/>
      <c r="O1952" s="10">
        <v>40000</v>
      </c>
      <c r="P1952" s="8" t="s">
        <v>64</v>
      </c>
      <c r="Q1952" s="7" t="s">
        <v>64</v>
      </c>
    </row>
    <row r="1953" spans="1:17" hidden="1" x14ac:dyDescent="0.3">
      <c r="A1953" s="3" t="s">
        <v>3573</v>
      </c>
      <c r="B1953" s="3" t="s">
        <v>8</v>
      </c>
      <c r="C1953" s="3" t="s">
        <v>52</v>
      </c>
      <c r="D1953" s="3" t="s">
        <v>443</v>
      </c>
      <c r="E1953" s="5" t="s">
        <v>444</v>
      </c>
      <c r="F1953" s="3" t="s">
        <v>257</v>
      </c>
      <c r="G1953" s="5" t="s">
        <v>258</v>
      </c>
      <c r="H1953" s="3"/>
      <c r="I1953" s="12" t="s">
        <v>48</v>
      </c>
      <c r="J1953" s="3"/>
      <c r="K1953" s="3" t="s">
        <v>49</v>
      </c>
      <c r="L1953" s="11">
        <v>43132</v>
      </c>
      <c r="M1953" s="3">
        <v>36</v>
      </c>
      <c r="N1953" s="3"/>
      <c r="O1953" s="10">
        <v>24800</v>
      </c>
      <c r="P1953" s="8" t="s">
        <v>59</v>
      </c>
      <c r="Q1953" s="9" t="s">
        <v>59</v>
      </c>
    </row>
    <row r="1954" spans="1:17" hidden="1" x14ac:dyDescent="0.3">
      <c r="A1954" s="3" t="s">
        <v>3574</v>
      </c>
      <c r="B1954" s="3" t="s">
        <v>3</v>
      </c>
      <c r="C1954" s="3" t="s">
        <v>52</v>
      </c>
      <c r="D1954" s="3" t="s">
        <v>443</v>
      </c>
      <c r="E1954" s="5" t="s">
        <v>444</v>
      </c>
      <c r="F1954" s="3" t="s">
        <v>257</v>
      </c>
      <c r="G1954" s="5" t="s">
        <v>258</v>
      </c>
      <c r="H1954" s="3"/>
      <c r="I1954" s="12" t="s">
        <v>57</v>
      </c>
      <c r="J1954" s="3"/>
      <c r="K1954" s="3" t="s">
        <v>58</v>
      </c>
      <c r="L1954" s="11">
        <v>42979</v>
      </c>
      <c r="M1954" s="3">
        <v>60</v>
      </c>
      <c r="N1954" s="3"/>
      <c r="O1954" s="10">
        <v>99360</v>
      </c>
      <c r="P1954" s="8" t="s">
        <v>59</v>
      </c>
      <c r="Q1954" s="9" t="s">
        <v>59</v>
      </c>
    </row>
    <row r="1955" spans="1:17" ht="15" hidden="1" x14ac:dyDescent="0.25">
      <c r="A1955" s="3" t="s">
        <v>3575</v>
      </c>
      <c r="B1955" s="3" t="s">
        <v>7</v>
      </c>
      <c r="C1955" s="3" t="s">
        <v>52</v>
      </c>
      <c r="D1955" s="3" t="s">
        <v>255</v>
      </c>
      <c r="E1955" s="5" t="s">
        <v>256</v>
      </c>
      <c r="F1955" s="3" t="s">
        <v>257</v>
      </c>
      <c r="G1955" s="5" t="s">
        <v>258</v>
      </c>
      <c r="H1955" s="3"/>
      <c r="I1955" s="12" t="s">
        <v>48</v>
      </c>
      <c r="J1955" s="3"/>
      <c r="K1955" s="3" t="s">
        <v>58</v>
      </c>
      <c r="L1955" s="11">
        <v>42826</v>
      </c>
      <c r="M1955" s="3">
        <v>60</v>
      </c>
      <c r="N1955" s="3"/>
      <c r="O1955" s="10">
        <v>15000</v>
      </c>
      <c r="P1955" s="8" t="s">
        <v>64</v>
      </c>
      <c r="Q1955" s="9" t="s">
        <v>64</v>
      </c>
    </row>
    <row r="1956" spans="1:17" ht="15" hidden="1" x14ac:dyDescent="0.25">
      <c r="A1956" s="3" t="s">
        <v>3576</v>
      </c>
      <c r="B1956" s="3" t="s">
        <v>7</v>
      </c>
      <c r="C1956" s="3" t="s">
        <v>52</v>
      </c>
      <c r="D1956" s="3" t="s">
        <v>255</v>
      </c>
      <c r="E1956" s="5" t="s">
        <v>256</v>
      </c>
      <c r="F1956" s="3" t="s">
        <v>257</v>
      </c>
      <c r="G1956" s="5" t="s">
        <v>258</v>
      </c>
      <c r="H1956" s="3"/>
      <c r="I1956" s="12" t="s">
        <v>48</v>
      </c>
      <c r="J1956" s="3"/>
      <c r="K1956" s="3" t="s">
        <v>58</v>
      </c>
      <c r="L1956" s="11">
        <v>42826</v>
      </c>
      <c r="M1956" s="3">
        <v>48</v>
      </c>
      <c r="N1956" s="3"/>
      <c r="O1956" s="10">
        <v>45000</v>
      </c>
      <c r="P1956" s="8" t="s">
        <v>64</v>
      </c>
      <c r="Q1956" s="9" t="s">
        <v>64</v>
      </c>
    </row>
    <row r="1957" spans="1:17" ht="15" hidden="1" x14ac:dyDescent="0.25">
      <c r="A1957" s="3" t="s">
        <v>3577</v>
      </c>
      <c r="B1957" s="3" t="s">
        <v>3</v>
      </c>
      <c r="C1957" s="3" t="s">
        <v>52</v>
      </c>
      <c r="D1957" s="3" t="s">
        <v>443</v>
      </c>
      <c r="E1957" s="5" t="s">
        <v>444</v>
      </c>
      <c r="F1957" s="3" t="s">
        <v>257</v>
      </c>
      <c r="G1957" s="5" t="s">
        <v>258</v>
      </c>
      <c r="H1957" s="3"/>
      <c r="I1957" s="12" t="s">
        <v>48</v>
      </c>
      <c r="J1957" s="3"/>
      <c r="K1957" s="3" t="s">
        <v>87</v>
      </c>
      <c r="L1957" s="11">
        <v>42522</v>
      </c>
      <c r="M1957" s="3">
        <v>60</v>
      </c>
      <c r="N1957" s="3"/>
      <c r="O1957" s="10">
        <v>26160</v>
      </c>
      <c r="P1957" s="8" t="s">
        <v>246</v>
      </c>
      <c r="Q1957" s="9" t="s">
        <v>246</v>
      </c>
    </row>
    <row r="1958" spans="1:17" ht="15" hidden="1" x14ac:dyDescent="0.25">
      <c r="A1958" s="3" t="s">
        <v>3578</v>
      </c>
      <c r="B1958" s="3" t="s">
        <v>8</v>
      </c>
      <c r="C1958" s="3" t="s">
        <v>52</v>
      </c>
      <c r="D1958" s="3" t="s">
        <v>443</v>
      </c>
      <c r="E1958" s="5" t="s">
        <v>444</v>
      </c>
      <c r="F1958" s="3" t="s">
        <v>257</v>
      </c>
      <c r="G1958" s="5" t="s">
        <v>258</v>
      </c>
      <c r="H1958" s="3"/>
      <c r="I1958" s="12" t="s">
        <v>48</v>
      </c>
      <c r="J1958" s="3"/>
      <c r="K1958" s="3" t="s">
        <v>49</v>
      </c>
      <c r="L1958" s="11">
        <v>43191</v>
      </c>
      <c r="M1958" s="3">
        <v>60</v>
      </c>
      <c r="N1958" s="3"/>
      <c r="O1958" s="10">
        <v>35000</v>
      </c>
      <c r="P1958" s="8" t="s">
        <v>113</v>
      </c>
      <c r="Q1958" s="9" t="s">
        <v>113</v>
      </c>
    </row>
    <row r="1959" spans="1:17" ht="15" hidden="1" x14ac:dyDescent="0.25">
      <c r="A1959" s="3" t="s">
        <v>3579</v>
      </c>
      <c r="B1959" s="3" t="s">
        <v>19</v>
      </c>
      <c r="C1959" s="3" t="s">
        <v>78</v>
      </c>
      <c r="D1959" s="3" t="s">
        <v>1489</v>
      </c>
      <c r="E1959" s="5" t="s">
        <v>1490</v>
      </c>
      <c r="F1959" s="3"/>
      <c r="G1959" s="5" t="s">
        <v>47</v>
      </c>
      <c r="H1959" s="3"/>
      <c r="I1959" s="12" t="s">
        <v>48</v>
      </c>
      <c r="J1959" s="3"/>
      <c r="K1959" s="3" t="s">
        <v>49</v>
      </c>
      <c r="L1959" s="11" t="s">
        <v>50</v>
      </c>
      <c r="M1959" s="3">
        <v>36</v>
      </c>
      <c r="N1959" s="3"/>
      <c r="O1959" s="10">
        <v>183847.88</v>
      </c>
      <c r="P1959" s="8" t="s">
        <v>51</v>
      </c>
      <c r="Q1959" s="9" t="s">
        <v>51</v>
      </c>
    </row>
    <row r="1960" spans="1:17" ht="15" hidden="1" x14ac:dyDescent="0.25">
      <c r="A1960" s="3" t="s">
        <v>3580</v>
      </c>
      <c r="B1960" s="3" t="s">
        <v>19</v>
      </c>
      <c r="C1960" s="3" t="s">
        <v>78</v>
      </c>
      <c r="D1960" s="3" t="s">
        <v>1489</v>
      </c>
      <c r="E1960" s="5" t="s">
        <v>1490</v>
      </c>
      <c r="F1960" s="3"/>
      <c r="G1960" s="5" t="s">
        <v>47</v>
      </c>
      <c r="H1960" s="3"/>
      <c r="I1960" s="12" t="s">
        <v>48</v>
      </c>
      <c r="J1960" s="3"/>
      <c r="K1960" s="3" t="s">
        <v>49</v>
      </c>
      <c r="L1960" s="11" t="s">
        <v>50</v>
      </c>
      <c r="M1960" s="3">
        <v>36</v>
      </c>
      <c r="N1960" s="3"/>
      <c r="O1960" s="10">
        <v>164000</v>
      </c>
      <c r="P1960" s="8" t="s">
        <v>51</v>
      </c>
      <c r="Q1960" s="9" t="s">
        <v>113</v>
      </c>
    </row>
    <row r="1961" spans="1:17" ht="15" hidden="1" x14ac:dyDescent="0.25">
      <c r="A1961" s="3" t="s">
        <v>2185</v>
      </c>
      <c r="B1961" s="3" t="s">
        <v>4</v>
      </c>
      <c r="C1961" s="3" t="s">
        <v>52</v>
      </c>
      <c r="D1961" s="3" t="s">
        <v>443</v>
      </c>
      <c r="E1961" s="5" t="s">
        <v>444</v>
      </c>
      <c r="F1961" s="3" t="s">
        <v>257</v>
      </c>
      <c r="G1961" s="5" t="s">
        <v>258</v>
      </c>
      <c r="H1961" s="3"/>
      <c r="I1961" s="12" t="s">
        <v>48</v>
      </c>
      <c r="J1961" s="3"/>
      <c r="K1961" s="3" t="s">
        <v>49</v>
      </c>
      <c r="L1961" s="11">
        <v>43132</v>
      </c>
      <c r="M1961" s="3">
        <v>60</v>
      </c>
      <c r="N1961" s="3"/>
      <c r="O1961" s="10">
        <v>12000</v>
      </c>
      <c r="P1961" s="8" t="s">
        <v>84</v>
      </c>
      <c r="Q1961" s="9" t="s">
        <v>84</v>
      </c>
    </row>
    <row r="1962" spans="1:17" ht="15" hidden="1" x14ac:dyDescent="0.25">
      <c r="A1962" s="3" t="s">
        <v>2186</v>
      </c>
      <c r="B1962" s="3" t="s">
        <v>7</v>
      </c>
      <c r="C1962" s="3" t="s">
        <v>52</v>
      </c>
      <c r="D1962" s="3" t="s">
        <v>53</v>
      </c>
      <c r="E1962" s="5" t="s">
        <v>54</v>
      </c>
      <c r="F1962" s="3" t="s">
        <v>257</v>
      </c>
      <c r="G1962" s="5" t="s">
        <v>258</v>
      </c>
      <c r="H1962" s="3"/>
      <c r="I1962" s="12" t="s">
        <v>48</v>
      </c>
      <c r="J1962" s="3"/>
      <c r="K1962" s="3" t="s">
        <v>49</v>
      </c>
      <c r="L1962" s="11" t="s">
        <v>50</v>
      </c>
      <c r="M1962" s="3">
        <v>36</v>
      </c>
      <c r="N1962" s="3"/>
      <c r="O1962" s="10">
        <v>49000</v>
      </c>
      <c r="P1962" s="8" t="s">
        <v>84</v>
      </c>
      <c r="Q1962" s="9" t="s">
        <v>84</v>
      </c>
    </row>
    <row r="1963" spans="1:17" ht="15" hidden="1" x14ac:dyDescent="0.25">
      <c r="A1963" s="3" t="s">
        <v>2187</v>
      </c>
      <c r="B1963" s="3" t="s">
        <v>7</v>
      </c>
      <c r="C1963" s="3" t="s">
        <v>52</v>
      </c>
      <c r="D1963" s="3" t="s">
        <v>71</v>
      </c>
      <c r="E1963" s="5" t="s">
        <v>72</v>
      </c>
      <c r="F1963" s="3" t="s">
        <v>576</v>
      </c>
      <c r="G1963" s="5" t="s">
        <v>577</v>
      </c>
      <c r="H1963" s="3"/>
      <c r="I1963" s="12" t="s">
        <v>48</v>
      </c>
      <c r="J1963" s="3"/>
      <c r="K1963" s="3" t="s">
        <v>49</v>
      </c>
      <c r="L1963" s="11" t="s">
        <v>50</v>
      </c>
      <c r="M1963" s="3">
        <v>12</v>
      </c>
      <c r="N1963" s="3"/>
      <c r="O1963" s="10">
        <v>80000</v>
      </c>
      <c r="P1963" s="8" t="s">
        <v>84</v>
      </c>
      <c r="Q1963" s="9" t="s">
        <v>84</v>
      </c>
    </row>
    <row r="1964" spans="1:17" ht="15" hidden="1" x14ac:dyDescent="0.25">
      <c r="A1964" s="3" t="s">
        <v>2188</v>
      </c>
      <c r="B1964" s="3" t="s">
        <v>8</v>
      </c>
      <c r="C1964" s="3" t="s">
        <v>52</v>
      </c>
      <c r="D1964" s="3" t="s">
        <v>71</v>
      </c>
      <c r="E1964" s="5" t="s">
        <v>72</v>
      </c>
      <c r="F1964" s="3" t="s">
        <v>111</v>
      </c>
      <c r="G1964" s="5" t="s">
        <v>112</v>
      </c>
      <c r="H1964" s="3"/>
      <c r="I1964" s="12" t="s">
        <v>48</v>
      </c>
      <c r="J1964" s="3"/>
      <c r="K1964" s="3" t="s">
        <v>49</v>
      </c>
      <c r="L1964" s="11" t="s">
        <v>50</v>
      </c>
      <c r="M1964" s="3">
        <v>12</v>
      </c>
      <c r="N1964" s="3"/>
      <c r="O1964" s="10">
        <v>80000</v>
      </c>
      <c r="P1964" s="8" t="s">
        <v>75</v>
      </c>
      <c r="Q1964" s="9" t="s">
        <v>75</v>
      </c>
    </row>
    <row r="1965" spans="1:17" ht="15" hidden="1" x14ac:dyDescent="0.25">
      <c r="A1965" s="3" t="s">
        <v>2189</v>
      </c>
      <c r="B1965" s="3" t="s">
        <v>7</v>
      </c>
      <c r="C1965" s="3" t="s">
        <v>52</v>
      </c>
      <c r="D1965" s="3" t="s">
        <v>53</v>
      </c>
      <c r="E1965" s="5" t="s">
        <v>54</v>
      </c>
      <c r="F1965" s="3" t="s">
        <v>257</v>
      </c>
      <c r="G1965" s="5" t="s">
        <v>258</v>
      </c>
      <c r="H1965" s="3"/>
      <c r="I1965" s="12" t="s">
        <v>48</v>
      </c>
      <c r="J1965" s="3"/>
      <c r="K1965" s="3" t="s">
        <v>49</v>
      </c>
      <c r="L1965" s="11" t="s">
        <v>50</v>
      </c>
      <c r="M1965" s="3">
        <v>36</v>
      </c>
      <c r="N1965" s="3"/>
      <c r="O1965" s="10">
        <v>115000</v>
      </c>
      <c r="P1965" s="8" t="s">
        <v>84</v>
      </c>
      <c r="Q1965" s="9" t="s">
        <v>84</v>
      </c>
    </row>
    <row r="1966" spans="1:17" ht="15" hidden="1" x14ac:dyDescent="0.25">
      <c r="A1966" s="3" t="s">
        <v>3581</v>
      </c>
      <c r="B1966" s="3" t="s">
        <v>2</v>
      </c>
      <c r="C1966" s="3" t="s">
        <v>52</v>
      </c>
      <c r="D1966" s="3" t="s">
        <v>53</v>
      </c>
      <c r="E1966" s="5" t="s">
        <v>54</v>
      </c>
      <c r="F1966" s="3" t="s">
        <v>948</v>
      </c>
      <c r="G1966" s="5" t="s">
        <v>949</v>
      </c>
      <c r="H1966" s="3"/>
      <c r="I1966" s="12" t="s">
        <v>57</v>
      </c>
      <c r="J1966" s="3"/>
      <c r="K1966" s="3" t="s">
        <v>58</v>
      </c>
      <c r="L1966" s="11">
        <v>42705</v>
      </c>
      <c r="M1966" s="3">
        <v>24</v>
      </c>
      <c r="N1966" s="3"/>
      <c r="O1966" s="10">
        <v>83000</v>
      </c>
      <c r="P1966" s="8" t="s">
        <v>103</v>
      </c>
      <c r="Q1966" s="9" t="s">
        <v>103</v>
      </c>
    </row>
    <row r="1967" spans="1:17" ht="15" hidden="1" x14ac:dyDescent="0.25">
      <c r="A1967" s="3" t="s">
        <v>3582</v>
      </c>
      <c r="B1967" s="3" t="s">
        <v>210</v>
      </c>
      <c r="C1967" s="3" t="s">
        <v>52</v>
      </c>
      <c r="D1967" s="3" t="s">
        <v>1491</v>
      </c>
      <c r="E1967" s="5" t="s">
        <v>1492</v>
      </c>
      <c r="F1967" s="3" t="s">
        <v>1217</v>
      </c>
      <c r="G1967" s="5" t="s">
        <v>1218</v>
      </c>
      <c r="H1967" s="3"/>
      <c r="I1967" s="12" t="s">
        <v>48</v>
      </c>
      <c r="J1967" s="3"/>
      <c r="K1967" s="3" t="s">
        <v>49</v>
      </c>
      <c r="L1967" s="11" t="s">
        <v>50</v>
      </c>
      <c r="M1967" s="3">
        <v>36</v>
      </c>
      <c r="N1967" s="3"/>
      <c r="O1967" s="10">
        <v>18000</v>
      </c>
      <c r="P1967" s="8" t="s">
        <v>64</v>
      </c>
      <c r="Q1967" s="9" t="s">
        <v>64</v>
      </c>
    </row>
    <row r="1968" spans="1:17" ht="15" hidden="1" x14ac:dyDescent="0.25">
      <c r="A1968" s="3" t="s">
        <v>3583</v>
      </c>
      <c r="B1968" s="3" t="s">
        <v>210</v>
      </c>
      <c r="C1968" s="3" t="s">
        <v>52</v>
      </c>
      <c r="D1968" s="3" t="s">
        <v>1491</v>
      </c>
      <c r="E1968" s="5" t="s">
        <v>1492</v>
      </c>
      <c r="F1968" s="3" t="s">
        <v>1217</v>
      </c>
      <c r="G1968" s="5" t="s">
        <v>1218</v>
      </c>
      <c r="H1968" s="3"/>
      <c r="I1968" s="12" t="s">
        <v>48</v>
      </c>
      <c r="J1968" s="3"/>
      <c r="K1968" s="3" t="s">
        <v>49</v>
      </c>
      <c r="L1968" s="11" t="s">
        <v>50</v>
      </c>
      <c r="M1968" s="3">
        <v>36</v>
      </c>
      <c r="N1968" s="3"/>
      <c r="O1968" s="10">
        <v>15000</v>
      </c>
      <c r="P1968" s="8" t="s">
        <v>64</v>
      </c>
      <c r="Q1968" s="9" t="s">
        <v>246</v>
      </c>
    </row>
    <row r="1969" spans="1:17" ht="15" hidden="1" x14ac:dyDescent="0.25">
      <c r="A1969" s="3" t="s">
        <v>3584</v>
      </c>
      <c r="B1969" s="3" t="s">
        <v>210</v>
      </c>
      <c r="C1969" s="3" t="s">
        <v>52</v>
      </c>
      <c r="D1969" s="3" t="s">
        <v>1491</v>
      </c>
      <c r="E1969" s="5" t="s">
        <v>1492</v>
      </c>
      <c r="F1969" s="3" t="s">
        <v>1217</v>
      </c>
      <c r="G1969" s="5" t="s">
        <v>1218</v>
      </c>
      <c r="H1969" s="3"/>
      <c r="I1969" s="12" t="s">
        <v>48</v>
      </c>
      <c r="J1969" s="3"/>
      <c r="K1969" s="3" t="s">
        <v>49</v>
      </c>
      <c r="L1969" s="11" t="s">
        <v>50</v>
      </c>
      <c r="M1969" s="3">
        <v>36</v>
      </c>
      <c r="N1969" s="3"/>
      <c r="O1969" s="10">
        <v>40000</v>
      </c>
      <c r="P1969" s="8" t="s">
        <v>64</v>
      </c>
      <c r="Q1969" s="9" t="s">
        <v>213</v>
      </c>
    </row>
    <row r="1970" spans="1:17" ht="15" hidden="1" x14ac:dyDescent="0.25">
      <c r="A1970" s="3" t="s">
        <v>3585</v>
      </c>
      <c r="B1970" s="3" t="s">
        <v>210</v>
      </c>
      <c r="C1970" s="3" t="s">
        <v>52</v>
      </c>
      <c r="D1970" s="3" t="s">
        <v>1491</v>
      </c>
      <c r="E1970" s="5" t="s">
        <v>1492</v>
      </c>
      <c r="F1970" s="3" t="s">
        <v>1217</v>
      </c>
      <c r="G1970" s="5" t="s">
        <v>1218</v>
      </c>
      <c r="H1970" s="3"/>
      <c r="I1970" s="12" t="s">
        <v>48</v>
      </c>
      <c r="J1970" s="3"/>
      <c r="K1970" s="3" t="s">
        <v>49</v>
      </c>
      <c r="L1970" s="11" t="s">
        <v>50</v>
      </c>
      <c r="M1970" s="3">
        <v>36</v>
      </c>
      <c r="N1970" s="3"/>
      <c r="O1970" s="10">
        <v>8000</v>
      </c>
      <c r="P1970" s="8" t="s">
        <v>64</v>
      </c>
      <c r="Q1970" s="9" t="s">
        <v>103</v>
      </c>
    </row>
    <row r="1971" spans="1:17" ht="15" hidden="1" x14ac:dyDescent="0.25">
      <c r="A1971" s="3" t="s">
        <v>3586</v>
      </c>
      <c r="B1971" s="3" t="s">
        <v>210</v>
      </c>
      <c r="C1971" s="3" t="s">
        <v>52</v>
      </c>
      <c r="D1971" s="3" t="s">
        <v>1491</v>
      </c>
      <c r="E1971" s="5" t="s">
        <v>1492</v>
      </c>
      <c r="F1971" s="3" t="s">
        <v>1217</v>
      </c>
      <c r="G1971" s="5" t="s">
        <v>1218</v>
      </c>
      <c r="H1971" s="3"/>
      <c r="I1971" s="12" t="s">
        <v>48</v>
      </c>
      <c r="J1971" s="3"/>
      <c r="K1971" s="3" t="s">
        <v>49</v>
      </c>
      <c r="L1971" s="11" t="s">
        <v>50</v>
      </c>
      <c r="M1971" s="3">
        <v>36</v>
      </c>
      <c r="N1971" s="3"/>
      <c r="O1971" s="10">
        <v>160000</v>
      </c>
      <c r="P1971" s="8" t="s">
        <v>64</v>
      </c>
      <c r="Q1971" s="9" t="s">
        <v>113</v>
      </c>
    </row>
    <row r="1972" spans="1:17" ht="15" hidden="1" x14ac:dyDescent="0.25">
      <c r="A1972" s="3" t="s">
        <v>3587</v>
      </c>
      <c r="B1972" s="3" t="s">
        <v>210</v>
      </c>
      <c r="C1972" s="3" t="s">
        <v>52</v>
      </c>
      <c r="D1972" s="3" t="s">
        <v>1491</v>
      </c>
      <c r="E1972" s="5" t="s">
        <v>1492</v>
      </c>
      <c r="F1972" s="3" t="s">
        <v>1217</v>
      </c>
      <c r="G1972" s="5" t="s">
        <v>1218</v>
      </c>
      <c r="H1972" s="3"/>
      <c r="I1972" s="12" t="s">
        <v>48</v>
      </c>
      <c r="J1972" s="3"/>
      <c r="K1972" s="3" t="s">
        <v>49</v>
      </c>
      <c r="L1972" s="11" t="s">
        <v>50</v>
      </c>
      <c r="M1972" s="3">
        <v>36</v>
      </c>
      <c r="N1972" s="3"/>
      <c r="O1972" s="10">
        <v>5000</v>
      </c>
      <c r="P1972" s="8" t="s">
        <v>64</v>
      </c>
      <c r="Q1972" s="9" t="s">
        <v>81</v>
      </c>
    </row>
    <row r="1973" spans="1:17" ht="15" hidden="1" x14ac:dyDescent="0.25">
      <c r="A1973" s="3" t="s">
        <v>3588</v>
      </c>
      <c r="B1973" s="3" t="s">
        <v>210</v>
      </c>
      <c r="C1973" s="3" t="s">
        <v>52</v>
      </c>
      <c r="D1973" s="3" t="s">
        <v>1491</v>
      </c>
      <c r="E1973" s="5" t="s">
        <v>1492</v>
      </c>
      <c r="F1973" s="3" t="s">
        <v>1217</v>
      </c>
      <c r="G1973" s="5" t="s">
        <v>1218</v>
      </c>
      <c r="H1973" s="3"/>
      <c r="I1973" s="12" t="s">
        <v>48</v>
      </c>
      <c r="J1973" s="3"/>
      <c r="K1973" s="3" t="s">
        <v>49</v>
      </c>
      <c r="L1973" s="11" t="s">
        <v>50</v>
      </c>
      <c r="M1973" s="3">
        <v>36</v>
      </c>
      <c r="N1973" s="3"/>
      <c r="O1973" s="10">
        <v>40000</v>
      </c>
      <c r="P1973" s="8" t="s">
        <v>64</v>
      </c>
      <c r="Q1973" s="9" t="s">
        <v>108</v>
      </c>
    </row>
    <row r="1974" spans="1:17" ht="15" hidden="1" x14ac:dyDescent="0.25">
      <c r="A1974" s="3" t="s">
        <v>3589</v>
      </c>
      <c r="B1974" s="3" t="s">
        <v>7</v>
      </c>
      <c r="C1974" s="3" t="s">
        <v>52</v>
      </c>
      <c r="D1974" s="3" t="s">
        <v>498</v>
      </c>
      <c r="E1974" s="5" t="s">
        <v>499</v>
      </c>
      <c r="F1974" s="3" t="s">
        <v>257</v>
      </c>
      <c r="G1974" s="5" t="s">
        <v>258</v>
      </c>
      <c r="H1974" s="3"/>
      <c r="I1974" s="12" t="s">
        <v>48</v>
      </c>
      <c r="J1974" s="3"/>
      <c r="K1974" s="3" t="s">
        <v>49</v>
      </c>
      <c r="L1974" s="11" t="s">
        <v>50</v>
      </c>
      <c r="M1974" s="3">
        <v>48</v>
      </c>
      <c r="N1974" s="3"/>
      <c r="O1974" s="10">
        <v>8373.84</v>
      </c>
      <c r="P1974" s="8" t="s">
        <v>51</v>
      </c>
      <c r="Q1974" s="9" t="s">
        <v>51</v>
      </c>
    </row>
    <row r="1975" spans="1:17" ht="15" hidden="1" x14ac:dyDescent="0.25">
      <c r="A1975" s="3" t="s">
        <v>2190</v>
      </c>
      <c r="B1975" s="3" t="s">
        <v>7</v>
      </c>
      <c r="C1975" s="3" t="s">
        <v>52</v>
      </c>
      <c r="D1975" s="3" t="s">
        <v>443</v>
      </c>
      <c r="E1975" s="5" t="s">
        <v>444</v>
      </c>
      <c r="F1975" s="3" t="s">
        <v>257</v>
      </c>
      <c r="G1975" s="5" t="s">
        <v>258</v>
      </c>
      <c r="H1975" s="3"/>
      <c r="I1975" s="12" t="s">
        <v>48</v>
      </c>
      <c r="J1975" s="3"/>
      <c r="K1975" s="3" t="s">
        <v>49</v>
      </c>
      <c r="L1975" s="11" t="s">
        <v>50</v>
      </c>
      <c r="M1975" s="3">
        <v>60</v>
      </c>
      <c r="N1975" s="3"/>
      <c r="O1975" s="10">
        <v>5000</v>
      </c>
      <c r="P1975" s="8" t="s">
        <v>84</v>
      </c>
      <c r="Q1975" s="9" t="s">
        <v>84</v>
      </c>
    </row>
    <row r="1976" spans="1:17" ht="15" hidden="1" x14ac:dyDescent="0.25">
      <c r="A1976" s="3" t="s">
        <v>2191</v>
      </c>
      <c r="B1976" s="3" t="s">
        <v>2</v>
      </c>
      <c r="C1976" s="3" t="s">
        <v>52</v>
      </c>
      <c r="D1976" s="3" t="s">
        <v>53</v>
      </c>
      <c r="E1976" s="5" t="s">
        <v>54</v>
      </c>
      <c r="F1976" s="3" t="s">
        <v>787</v>
      </c>
      <c r="G1976" s="5" t="s">
        <v>788</v>
      </c>
      <c r="H1976" s="3"/>
      <c r="I1976" s="12" t="s">
        <v>48</v>
      </c>
      <c r="J1976" s="3"/>
      <c r="K1976" s="3" t="s">
        <v>49</v>
      </c>
      <c r="L1976" s="11">
        <v>42705</v>
      </c>
      <c r="M1976" s="3">
        <v>36</v>
      </c>
      <c r="N1976" s="3"/>
      <c r="O1976" s="10">
        <v>70000</v>
      </c>
      <c r="P1976" s="8" t="s">
        <v>84</v>
      </c>
      <c r="Q1976" s="9" t="s">
        <v>84</v>
      </c>
    </row>
    <row r="1977" spans="1:17" ht="15" hidden="1" x14ac:dyDescent="0.25">
      <c r="A1977" s="3" t="s">
        <v>3590</v>
      </c>
      <c r="B1977" s="3" t="s">
        <v>210</v>
      </c>
      <c r="C1977" s="3" t="s">
        <v>52</v>
      </c>
      <c r="D1977" s="3" t="s">
        <v>1493</v>
      </c>
      <c r="E1977" s="5" t="s">
        <v>1494</v>
      </c>
      <c r="F1977" s="3" t="s">
        <v>257</v>
      </c>
      <c r="G1977" s="5" t="s">
        <v>258</v>
      </c>
      <c r="H1977" s="3"/>
      <c r="I1977" s="12" t="s">
        <v>48</v>
      </c>
      <c r="J1977" s="3"/>
      <c r="K1977" s="3" t="s">
        <v>49</v>
      </c>
      <c r="L1977" s="11">
        <v>42795</v>
      </c>
      <c r="M1977" s="3">
        <v>60</v>
      </c>
      <c r="N1977" s="3"/>
      <c r="O1977" s="10">
        <v>12800</v>
      </c>
      <c r="P1977" s="8" t="s">
        <v>64</v>
      </c>
      <c r="Q1977" s="7" t="s">
        <v>51</v>
      </c>
    </row>
    <row r="1978" spans="1:17" ht="15" hidden="1" x14ac:dyDescent="0.25">
      <c r="A1978" s="3" t="s">
        <v>3591</v>
      </c>
      <c r="B1978" s="3" t="s">
        <v>210</v>
      </c>
      <c r="C1978" s="3" t="s">
        <v>52</v>
      </c>
      <c r="D1978" s="3" t="s">
        <v>1493</v>
      </c>
      <c r="E1978" s="5" t="s">
        <v>1494</v>
      </c>
      <c r="F1978" s="3" t="s">
        <v>257</v>
      </c>
      <c r="G1978" s="5" t="s">
        <v>258</v>
      </c>
      <c r="H1978" s="3"/>
      <c r="I1978" s="12" t="s">
        <v>48</v>
      </c>
      <c r="J1978" s="3"/>
      <c r="K1978" s="3" t="s">
        <v>49</v>
      </c>
      <c r="L1978" s="11">
        <v>42795</v>
      </c>
      <c r="M1978" s="3">
        <v>60</v>
      </c>
      <c r="N1978" s="3"/>
      <c r="O1978" s="10">
        <v>25000</v>
      </c>
      <c r="P1978" s="8" t="s">
        <v>64</v>
      </c>
      <c r="Q1978" s="9" t="s">
        <v>64</v>
      </c>
    </row>
    <row r="1979" spans="1:17" hidden="1" x14ac:dyDescent="0.3">
      <c r="A1979" s="3" t="s">
        <v>3592</v>
      </c>
      <c r="B1979" s="3" t="s">
        <v>3</v>
      </c>
      <c r="C1979" s="3" t="s">
        <v>52</v>
      </c>
      <c r="D1979" s="3" t="s">
        <v>443</v>
      </c>
      <c r="E1979" s="5" t="s">
        <v>444</v>
      </c>
      <c r="F1979" s="3" t="s">
        <v>257</v>
      </c>
      <c r="G1979" s="5" t="s">
        <v>258</v>
      </c>
      <c r="H1979" s="3"/>
      <c r="I1979" s="12" t="s">
        <v>48</v>
      </c>
      <c r="J1979" s="3"/>
      <c r="K1979" s="3" t="s">
        <v>49</v>
      </c>
      <c r="L1979" s="11">
        <v>42979</v>
      </c>
      <c r="M1979" s="3">
        <v>60</v>
      </c>
      <c r="N1979" s="3"/>
      <c r="O1979" s="10">
        <v>20825</v>
      </c>
      <c r="P1979" s="8" t="s">
        <v>59</v>
      </c>
      <c r="Q1979" s="9" t="s">
        <v>59</v>
      </c>
    </row>
    <row r="1980" spans="1:17" hidden="1" x14ac:dyDescent="0.3">
      <c r="A1980" s="3" t="s">
        <v>3593</v>
      </c>
      <c r="B1980" s="3" t="s">
        <v>5</v>
      </c>
      <c r="C1980" s="3" t="s">
        <v>52</v>
      </c>
      <c r="D1980" s="3" t="s">
        <v>443</v>
      </c>
      <c r="E1980" s="5" t="s">
        <v>444</v>
      </c>
      <c r="F1980" s="3" t="s">
        <v>257</v>
      </c>
      <c r="G1980" s="5" t="s">
        <v>258</v>
      </c>
      <c r="H1980" s="3"/>
      <c r="I1980" s="12" t="s">
        <v>48</v>
      </c>
      <c r="J1980" s="3"/>
      <c r="K1980" s="3" t="s">
        <v>49</v>
      </c>
      <c r="L1980" s="11">
        <v>42736</v>
      </c>
      <c r="M1980" s="3">
        <v>36</v>
      </c>
      <c r="N1980" s="3"/>
      <c r="O1980" s="10">
        <v>10262.700000000001</v>
      </c>
      <c r="P1980" s="8" t="s">
        <v>59</v>
      </c>
      <c r="Q1980" s="9" t="s">
        <v>59</v>
      </c>
    </row>
    <row r="1981" spans="1:17" ht="15" hidden="1" x14ac:dyDescent="0.25">
      <c r="A1981" s="3" t="s">
        <v>3594</v>
      </c>
      <c r="B1981" s="3" t="s">
        <v>3</v>
      </c>
      <c r="C1981" s="3" t="s">
        <v>52</v>
      </c>
      <c r="D1981" s="3" t="s">
        <v>498</v>
      </c>
      <c r="E1981" s="5" t="s">
        <v>499</v>
      </c>
      <c r="F1981" s="3" t="s">
        <v>476</v>
      </c>
      <c r="G1981" s="5" t="s">
        <v>477</v>
      </c>
      <c r="H1981" s="3"/>
      <c r="I1981" s="12" t="s">
        <v>48</v>
      </c>
      <c r="J1981" s="3"/>
      <c r="K1981" s="3" t="s">
        <v>49</v>
      </c>
      <c r="L1981" s="11">
        <v>42826</v>
      </c>
      <c r="M1981" s="3">
        <v>48</v>
      </c>
      <c r="N1981" s="3"/>
      <c r="O1981" s="10">
        <v>100800.41</v>
      </c>
      <c r="P1981" s="8" t="s">
        <v>51</v>
      </c>
      <c r="Q1981" s="9" t="s">
        <v>51</v>
      </c>
    </row>
    <row r="1982" spans="1:17" ht="15" hidden="1" x14ac:dyDescent="0.25">
      <c r="A1982" s="3" t="s">
        <v>2192</v>
      </c>
      <c r="B1982" s="3" t="s">
        <v>3</v>
      </c>
      <c r="C1982" s="3" t="s">
        <v>52</v>
      </c>
      <c r="D1982" s="3" t="s">
        <v>234</v>
      </c>
      <c r="E1982" s="5" t="s">
        <v>235</v>
      </c>
      <c r="F1982" s="3" t="s">
        <v>127</v>
      </c>
      <c r="G1982" s="5" t="s">
        <v>233</v>
      </c>
      <c r="H1982" s="3"/>
      <c r="I1982" s="12" t="s">
        <v>48</v>
      </c>
      <c r="J1982" s="3"/>
      <c r="K1982" s="3" t="s">
        <v>49</v>
      </c>
      <c r="L1982" s="11">
        <v>42979</v>
      </c>
      <c r="M1982" s="3">
        <v>36</v>
      </c>
      <c r="N1982" s="3"/>
      <c r="O1982" s="10">
        <v>30000</v>
      </c>
      <c r="P1982" s="8" t="s">
        <v>75</v>
      </c>
      <c r="Q1982" s="9" t="s">
        <v>75</v>
      </c>
    </row>
    <row r="1983" spans="1:17" ht="15" hidden="1" x14ac:dyDescent="0.25">
      <c r="A1983" s="3" t="s">
        <v>2193</v>
      </c>
      <c r="B1983" s="3" t="s">
        <v>8</v>
      </c>
      <c r="C1983" s="3" t="s">
        <v>52</v>
      </c>
      <c r="D1983" s="3" t="s">
        <v>71</v>
      </c>
      <c r="E1983" s="5" t="s">
        <v>72</v>
      </c>
      <c r="F1983" s="3" t="s">
        <v>263</v>
      </c>
      <c r="G1983" s="5" t="s">
        <v>264</v>
      </c>
      <c r="H1983" s="3"/>
      <c r="I1983" s="12" t="s">
        <v>48</v>
      </c>
      <c r="J1983" s="3"/>
      <c r="K1983" s="3" t="s">
        <v>49</v>
      </c>
      <c r="L1983" s="11" t="s">
        <v>50</v>
      </c>
      <c r="M1983" s="3">
        <v>12</v>
      </c>
      <c r="N1983" s="3"/>
      <c r="O1983" s="10">
        <v>60000</v>
      </c>
      <c r="P1983" s="8" t="s">
        <v>75</v>
      </c>
      <c r="Q1983" s="9" t="s">
        <v>75</v>
      </c>
    </row>
    <row r="1984" spans="1:17" ht="15" hidden="1" x14ac:dyDescent="0.25">
      <c r="A1984" s="3" t="s">
        <v>2194</v>
      </c>
      <c r="B1984" s="3" t="s">
        <v>2</v>
      </c>
      <c r="C1984" s="3" t="s">
        <v>52</v>
      </c>
      <c r="D1984" s="3" t="s">
        <v>53</v>
      </c>
      <c r="E1984" s="5" t="s">
        <v>54</v>
      </c>
      <c r="F1984" s="3" t="s">
        <v>1086</v>
      </c>
      <c r="G1984" s="5" t="s">
        <v>1087</v>
      </c>
      <c r="H1984" s="3"/>
      <c r="I1984" s="12" t="s">
        <v>48</v>
      </c>
      <c r="J1984" s="3"/>
      <c r="K1984" s="3" t="s">
        <v>49</v>
      </c>
      <c r="L1984" s="11" t="s">
        <v>50</v>
      </c>
      <c r="M1984" s="3">
        <v>36</v>
      </c>
      <c r="N1984" s="3"/>
      <c r="O1984" s="10">
        <v>59000</v>
      </c>
      <c r="P1984" s="8" t="s">
        <v>84</v>
      </c>
      <c r="Q1984" s="9" t="s">
        <v>84</v>
      </c>
    </row>
    <row r="1985" spans="1:17" ht="15" hidden="1" x14ac:dyDescent="0.25">
      <c r="A1985" s="3" t="s">
        <v>3595</v>
      </c>
      <c r="B1985" s="3" t="s">
        <v>20</v>
      </c>
      <c r="C1985" s="3" t="s">
        <v>78</v>
      </c>
      <c r="D1985" s="3" t="s">
        <v>756</v>
      </c>
      <c r="E1985" s="5" t="s">
        <v>757</v>
      </c>
      <c r="F1985" s="3"/>
      <c r="G1985" s="5" t="s">
        <v>47</v>
      </c>
      <c r="H1985" s="3"/>
      <c r="I1985" s="12" t="s">
        <v>57</v>
      </c>
      <c r="J1985" s="3"/>
      <c r="K1985" s="3" t="s">
        <v>49</v>
      </c>
      <c r="L1985" s="11" t="s">
        <v>50</v>
      </c>
      <c r="M1985" s="3">
        <v>60</v>
      </c>
      <c r="N1985" s="3"/>
      <c r="O1985" s="10">
        <v>555774.12</v>
      </c>
      <c r="P1985" s="8" t="s">
        <v>51</v>
      </c>
      <c r="Q1985" s="9" t="s">
        <v>51</v>
      </c>
    </row>
    <row r="1986" spans="1:17" ht="15" hidden="1" x14ac:dyDescent="0.25">
      <c r="A1986" s="3" t="s">
        <v>3596</v>
      </c>
      <c r="B1986" s="3" t="s">
        <v>20</v>
      </c>
      <c r="C1986" s="3" t="s">
        <v>78</v>
      </c>
      <c r="D1986" s="3" t="s">
        <v>756</v>
      </c>
      <c r="E1986" s="5" t="s">
        <v>757</v>
      </c>
      <c r="F1986" s="3"/>
      <c r="G1986" s="5" t="s">
        <v>47</v>
      </c>
      <c r="H1986" s="3"/>
      <c r="I1986" s="12" t="s">
        <v>57</v>
      </c>
      <c r="J1986" s="3"/>
      <c r="K1986" s="3" t="s">
        <v>49</v>
      </c>
      <c r="L1986" s="11" t="s">
        <v>50</v>
      </c>
      <c r="M1986" s="3">
        <v>60</v>
      </c>
      <c r="N1986" s="3"/>
      <c r="O1986" s="10">
        <v>533000</v>
      </c>
      <c r="P1986" s="8" t="s">
        <v>51</v>
      </c>
      <c r="Q1986" s="9" t="s">
        <v>64</v>
      </c>
    </row>
    <row r="1987" spans="1:17" ht="15" hidden="1" x14ac:dyDescent="0.25">
      <c r="A1987" s="3" t="s">
        <v>3597</v>
      </c>
      <c r="B1987" s="3" t="s">
        <v>20</v>
      </c>
      <c r="C1987" s="3" t="s">
        <v>78</v>
      </c>
      <c r="D1987" s="3" t="s">
        <v>756</v>
      </c>
      <c r="E1987" s="5" t="s">
        <v>757</v>
      </c>
      <c r="F1987" s="3"/>
      <c r="G1987" s="5" t="s">
        <v>47</v>
      </c>
      <c r="H1987" s="3"/>
      <c r="I1987" s="12" t="s">
        <v>57</v>
      </c>
      <c r="J1987" s="3"/>
      <c r="K1987" s="3" t="s">
        <v>49</v>
      </c>
      <c r="L1987" s="11" t="s">
        <v>50</v>
      </c>
      <c r="M1987" s="3">
        <v>60</v>
      </c>
      <c r="N1987" s="3"/>
      <c r="O1987" s="10">
        <v>510000</v>
      </c>
      <c r="P1987" s="8" t="s">
        <v>51</v>
      </c>
      <c r="Q1987" s="9" t="s">
        <v>113</v>
      </c>
    </row>
    <row r="1988" spans="1:17" ht="15" hidden="1" x14ac:dyDescent="0.25">
      <c r="A1988" s="3" t="s">
        <v>3598</v>
      </c>
      <c r="B1988" s="3" t="s">
        <v>20</v>
      </c>
      <c r="C1988" s="3" t="s">
        <v>78</v>
      </c>
      <c r="D1988" s="3" t="s">
        <v>756</v>
      </c>
      <c r="E1988" s="5" t="s">
        <v>757</v>
      </c>
      <c r="F1988" s="3"/>
      <c r="G1988" s="5" t="s">
        <v>47</v>
      </c>
      <c r="H1988" s="3"/>
      <c r="I1988" s="12" t="s">
        <v>57</v>
      </c>
      <c r="J1988" s="3"/>
      <c r="K1988" s="3" t="s">
        <v>49</v>
      </c>
      <c r="L1988" s="11" t="s">
        <v>50</v>
      </c>
      <c r="M1988" s="3">
        <v>60</v>
      </c>
      <c r="N1988" s="3"/>
      <c r="O1988" s="10">
        <v>135000</v>
      </c>
      <c r="P1988" s="8" t="s">
        <v>51</v>
      </c>
      <c r="Q1988" s="9" t="s">
        <v>108</v>
      </c>
    </row>
    <row r="1989" spans="1:17" ht="15" hidden="1" x14ac:dyDescent="0.25">
      <c r="A1989" s="3" t="s">
        <v>2195</v>
      </c>
      <c r="B1989" s="3" t="s">
        <v>20</v>
      </c>
      <c r="C1989" s="3" t="s">
        <v>78</v>
      </c>
      <c r="D1989" s="3" t="s">
        <v>756</v>
      </c>
      <c r="E1989" s="5" t="s">
        <v>757</v>
      </c>
      <c r="F1989" s="3"/>
      <c r="G1989" s="5" t="s">
        <v>47</v>
      </c>
      <c r="H1989" s="3"/>
      <c r="I1989" s="12" t="s">
        <v>57</v>
      </c>
      <c r="J1989" s="3"/>
      <c r="K1989" s="3" t="s">
        <v>49</v>
      </c>
      <c r="L1989" s="11" t="s">
        <v>50</v>
      </c>
      <c r="M1989" s="3">
        <v>60</v>
      </c>
      <c r="N1989" s="3"/>
      <c r="O1989" s="10">
        <v>210000</v>
      </c>
      <c r="P1989" s="8" t="s">
        <v>51</v>
      </c>
      <c r="Q1989" s="9" t="s">
        <v>75</v>
      </c>
    </row>
    <row r="1990" spans="1:17" ht="15" hidden="1" x14ac:dyDescent="0.25">
      <c r="A1990" s="3" t="s">
        <v>2196</v>
      </c>
      <c r="B1990" s="3" t="s">
        <v>20</v>
      </c>
      <c r="C1990" s="3" t="s">
        <v>78</v>
      </c>
      <c r="D1990" s="3" t="s">
        <v>756</v>
      </c>
      <c r="E1990" s="5" t="s">
        <v>757</v>
      </c>
      <c r="F1990" s="3"/>
      <c r="G1990" s="5" t="s">
        <v>47</v>
      </c>
      <c r="H1990" s="3"/>
      <c r="I1990" s="12" t="s">
        <v>57</v>
      </c>
      <c r="J1990" s="3"/>
      <c r="K1990" s="3" t="s">
        <v>49</v>
      </c>
      <c r="L1990" s="11" t="s">
        <v>50</v>
      </c>
      <c r="M1990" s="3">
        <v>60</v>
      </c>
      <c r="N1990" s="3"/>
      <c r="O1990" s="10">
        <v>180000</v>
      </c>
      <c r="P1990" s="8" t="s">
        <v>51</v>
      </c>
      <c r="Q1990" s="9" t="s">
        <v>187</v>
      </c>
    </row>
    <row r="1991" spans="1:17" ht="15" hidden="1" x14ac:dyDescent="0.25">
      <c r="A1991" s="3" t="s">
        <v>2197</v>
      </c>
      <c r="B1991" s="3" t="s">
        <v>7</v>
      </c>
      <c r="C1991" s="3" t="s">
        <v>78</v>
      </c>
      <c r="D1991" s="3" t="s">
        <v>756</v>
      </c>
      <c r="E1991" s="5" t="s">
        <v>757</v>
      </c>
      <c r="F1991" s="3"/>
      <c r="G1991" s="5" t="s">
        <v>47</v>
      </c>
      <c r="H1991" s="3"/>
      <c r="I1991" s="12" t="s">
        <v>57</v>
      </c>
      <c r="J1991" s="3"/>
      <c r="K1991" s="3" t="s">
        <v>58</v>
      </c>
      <c r="L1991" s="11">
        <v>42767</v>
      </c>
      <c r="M1991" s="3">
        <v>60</v>
      </c>
      <c r="N1991" s="3"/>
      <c r="O1991" s="10">
        <v>180000</v>
      </c>
      <c r="P1991" s="8" t="s">
        <v>187</v>
      </c>
      <c r="Q1991" s="9" t="s">
        <v>187</v>
      </c>
    </row>
    <row r="1992" spans="1:17" ht="15" hidden="1" x14ac:dyDescent="0.25">
      <c r="A1992" s="3" t="s">
        <v>3599</v>
      </c>
      <c r="B1992" s="3" t="s">
        <v>210</v>
      </c>
      <c r="C1992" s="3" t="s">
        <v>52</v>
      </c>
      <c r="D1992" s="3" t="s">
        <v>53</v>
      </c>
      <c r="E1992" s="5" t="s">
        <v>54</v>
      </c>
      <c r="F1992" s="3" t="s">
        <v>1495</v>
      </c>
      <c r="G1992" s="5" t="s">
        <v>1496</v>
      </c>
      <c r="H1992" s="3"/>
      <c r="I1992" s="12" t="s">
        <v>48</v>
      </c>
      <c r="J1992" s="3"/>
      <c r="K1992" s="3" t="s">
        <v>49</v>
      </c>
      <c r="L1992" s="11">
        <v>42948</v>
      </c>
      <c r="M1992" s="3">
        <v>36</v>
      </c>
      <c r="N1992" s="3"/>
      <c r="O1992" s="10">
        <v>15000</v>
      </c>
      <c r="P1992" s="8" t="s">
        <v>103</v>
      </c>
      <c r="Q1992" s="9" t="s">
        <v>246</v>
      </c>
    </row>
    <row r="1993" spans="1:17" ht="15" hidden="1" x14ac:dyDescent="0.25">
      <c r="A1993" s="3" t="s">
        <v>3600</v>
      </c>
      <c r="B1993" s="3" t="s">
        <v>210</v>
      </c>
      <c r="C1993" s="3" t="s">
        <v>52</v>
      </c>
      <c r="D1993" s="3" t="s">
        <v>53</v>
      </c>
      <c r="E1993" s="5" t="s">
        <v>54</v>
      </c>
      <c r="F1993" s="3" t="s">
        <v>1495</v>
      </c>
      <c r="G1993" s="5" t="s">
        <v>1496</v>
      </c>
      <c r="H1993" s="3"/>
      <c r="I1993" s="12" t="s">
        <v>48</v>
      </c>
      <c r="J1993" s="3"/>
      <c r="K1993" s="3" t="s">
        <v>49</v>
      </c>
      <c r="L1993" s="11">
        <v>42948</v>
      </c>
      <c r="M1993" s="3">
        <v>36</v>
      </c>
      <c r="N1993" s="3"/>
      <c r="O1993" s="10">
        <v>13000</v>
      </c>
      <c r="P1993" s="8" t="s">
        <v>103</v>
      </c>
      <c r="Q1993" s="9" t="s">
        <v>103</v>
      </c>
    </row>
    <row r="1994" spans="1:17" ht="15" hidden="1" x14ac:dyDescent="0.25">
      <c r="A1994" s="3" t="s">
        <v>3601</v>
      </c>
      <c r="B1994" s="3" t="s">
        <v>8</v>
      </c>
      <c r="C1994" s="3" t="s">
        <v>52</v>
      </c>
      <c r="D1994" s="3" t="s">
        <v>1032</v>
      </c>
      <c r="E1994" s="5" t="s">
        <v>1033</v>
      </c>
      <c r="F1994" s="3" t="s">
        <v>1497</v>
      </c>
      <c r="G1994" s="5" t="s">
        <v>1498</v>
      </c>
      <c r="H1994" s="3"/>
      <c r="I1994" s="12" t="s">
        <v>57</v>
      </c>
      <c r="J1994" s="3"/>
      <c r="K1994" s="3" t="s">
        <v>49</v>
      </c>
      <c r="L1994" s="11">
        <v>43070</v>
      </c>
      <c r="M1994" s="3">
        <v>36</v>
      </c>
      <c r="N1994" s="3"/>
      <c r="O1994" s="10">
        <v>150000</v>
      </c>
      <c r="P1994" s="8" t="s">
        <v>81</v>
      </c>
      <c r="Q1994" s="9" t="s">
        <v>81</v>
      </c>
    </row>
    <row r="1995" spans="1:17" ht="15" hidden="1" x14ac:dyDescent="0.25">
      <c r="A1995" s="3" t="s">
        <v>2198</v>
      </c>
      <c r="B1995" s="3" t="s">
        <v>3</v>
      </c>
      <c r="C1995" s="3" t="s">
        <v>52</v>
      </c>
      <c r="D1995" s="3" t="s">
        <v>238</v>
      </c>
      <c r="E1995" s="5" t="s">
        <v>239</v>
      </c>
      <c r="F1995" s="3" t="s">
        <v>127</v>
      </c>
      <c r="G1995" s="5" t="s">
        <v>233</v>
      </c>
      <c r="H1995" s="3"/>
      <c r="I1995" s="12" t="s">
        <v>48</v>
      </c>
      <c r="J1995" s="3"/>
      <c r="K1995" s="3" t="s">
        <v>49</v>
      </c>
      <c r="L1995" s="11">
        <v>43040</v>
      </c>
      <c r="M1995" s="3">
        <v>36</v>
      </c>
      <c r="N1995" s="3"/>
      <c r="O1995" s="10">
        <v>18000</v>
      </c>
      <c r="P1995" s="8" t="s">
        <v>75</v>
      </c>
      <c r="Q1995" s="9" t="s">
        <v>75</v>
      </c>
    </row>
    <row r="1996" spans="1:17" ht="15" hidden="1" x14ac:dyDescent="0.25">
      <c r="A1996" s="3" t="s">
        <v>2199</v>
      </c>
      <c r="B1996" s="3" t="s">
        <v>7</v>
      </c>
      <c r="C1996" s="3" t="s">
        <v>52</v>
      </c>
      <c r="D1996" s="3" t="s">
        <v>221</v>
      </c>
      <c r="E1996" s="5" t="s">
        <v>222</v>
      </c>
      <c r="F1996" s="3" t="s">
        <v>217</v>
      </c>
      <c r="G1996" s="5" t="s">
        <v>218</v>
      </c>
      <c r="H1996" s="3"/>
      <c r="I1996" s="12" t="s">
        <v>57</v>
      </c>
      <c r="J1996" s="3"/>
      <c r="K1996" s="3" t="s">
        <v>58</v>
      </c>
      <c r="L1996" s="11">
        <v>42675</v>
      </c>
      <c r="M1996" s="3">
        <v>24</v>
      </c>
      <c r="N1996" s="3"/>
      <c r="O1996" s="10">
        <v>42000</v>
      </c>
      <c r="P1996" s="8" t="s">
        <v>75</v>
      </c>
      <c r="Q1996" s="9" t="s">
        <v>75</v>
      </c>
    </row>
    <row r="1997" spans="1:17" ht="15" hidden="1" x14ac:dyDescent="0.25">
      <c r="A1997" s="3" t="s">
        <v>3602</v>
      </c>
      <c r="B1997" s="3" t="s">
        <v>10</v>
      </c>
      <c r="C1997" s="3" t="s">
        <v>52</v>
      </c>
      <c r="D1997" s="3" t="s">
        <v>255</v>
      </c>
      <c r="E1997" s="5" t="s">
        <v>256</v>
      </c>
      <c r="F1997" s="3" t="s">
        <v>1499</v>
      </c>
      <c r="G1997" s="5" t="s">
        <v>1500</v>
      </c>
      <c r="H1997" s="3"/>
      <c r="I1997" s="12" t="s">
        <v>48</v>
      </c>
      <c r="J1997" s="3"/>
      <c r="K1997" s="3" t="s">
        <v>49</v>
      </c>
      <c r="L1997" s="11">
        <v>43709</v>
      </c>
      <c r="M1997" s="3">
        <v>36</v>
      </c>
      <c r="N1997" s="3"/>
      <c r="O1997" s="10">
        <v>83368.94</v>
      </c>
      <c r="P1997" s="8" t="s">
        <v>51</v>
      </c>
      <c r="Q1997" s="9" t="s">
        <v>51</v>
      </c>
    </row>
    <row r="1998" spans="1:17" ht="15" hidden="1" x14ac:dyDescent="0.25">
      <c r="A1998" s="3" t="s">
        <v>3603</v>
      </c>
      <c r="B1998" s="3" t="s">
        <v>2</v>
      </c>
      <c r="C1998" s="3" t="s">
        <v>52</v>
      </c>
      <c r="D1998" s="3" t="s">
        <v>498</v>
      </c>
      <c r="E1998" s="5" t="s">
        <v>499</v>
      </c>
      <c r="F1998" s="3" t="s">
        <v>1501</v>
      </c>
      <c r="G1998" s="5" t="s">
        <v>1502</v>
      </c>
      <c r="H1998" s="3"/>
      <c r="I1998" s="12" t="s">
        <v>48</v>
      </c>
      <c r="J1998" s="3"/>
      <c r="K1998" s="3" t="s">
        <v>49</v>
      </c>
      <c r="L1998" s="11" t="s">
        <v>50</v>
      </c>
      <c r="M1998" s="3">
        <v>60</v>
      </c>
      <c r="N1998" s="3"/>
      <c r="O1998" s="10">
        <v>151717.85999999999</v>
      </c>
      <c r="P1998" s="8" t="s">
        <v>51</v>
      </c>
      <c r="Q1998" s="9" t="s">
        <v>51</v>
      </c>
    </row>
    <row r="1999" spans="1:17" ht="15" hidden="1" x14ac:dyDescent="0.25">
      <c r="A1999" s="3" t="s">
        <v>3604</v>
      </c>
      <c r="B1999" s="3" t="s">
        <v>1</v>
      </c>
      <c r="C1999" s="3" t="s">
        <v>52</v>
      </c>
      <c r="D1999" s="3" t="s">
        <v>1503</v>
      </c>
      <c r="E1999" s="5" t="s">
        <v>1504</v>
      </c>
      <c r="F1999" s="3" t="s">
        <v>1505</v>
      </c>
      <c r="G1999" s="5" t="s">
        <v>1506</v>
      </c>
      <c r="H1999" s="3"/>
      <c r="I1999" s="12" t="s">
        <v>57</v>
      </c>
      <c r="J1999" s="3"/>
      <c r="K1999" s="3" t="s">
        <v>58</v>
      </c>
      <c r="L1999" s="11">
        <v>42339</v>
      </c>
      <c r="M1999" s="3">
        <v>36</v>
      </c>
      <c r="N1999" s="3"/>
      <c r="O1999" s="10">
        <v>1994197.31</v>
      </c>
      <c r="P1999" s="8" t="s">
        <v>51</v>
      </c>
      <c r="Q1999" s="9" t="s">
        <v>51</v>
      </c>
    </row>
    <row r="2000" spans="1:17" ht="15" hidden="1" x14ac:dyDescent="0.25">
      <c r="A2000" s="3" t="s">
        <v>3605</v>
      </c>
      <c r="B2000" s="3" t="s">
        <v>6</v>
      </c>
      <c r="C2000" s="3" t="s">
        <v>52</v>
      </c>
      <c r="D2000" s="3" t="s">
        <v>53</v>
      </c>
      <c r="E2000" s="5" t="s">
        <v>54</v>
      </c>
      <c r="F2000" s="3" t="s">
        <v>572</v>
      </c>
      <c r="G2000" s="5" t="s">
        <v>573</v>
      </c>
      <c r="H2000" s="3"/>
      <c r="I2000" s="12" t="s">
        <v>57</v>
      </c>
      <c r="J2000" s="3"/>
      <c r="K2000" s="3" t="s">
        <v>58</v>
      </c>
      <c r="L2000" s="11">
        <v>42430</v>
      </c>
      <c r="M2000" s="3">
        <v>36</v>
      </c>
      <c r="N2000" s="3"/>
      <c r="O2000" s="10">
        <v>106291.21</v>
      </c>
      <c r="P2000" s="8" t="s">
        <v>51</v>
      </c>
      <c r="Q2000" s="9" t="s">
        <v>51</v>
      </c>
    </row>
    <row r="2001" spans="1:17" ht="15" hidden="1" x14ac:dyDescent="0.25">
      <c r="A2001" s="3" t="s">
        <v>3606</v>
      </c>
      <c r="B2001" s="3" t="s">
        <v>2</v>
      </c>
      <c r="C2001" s="3" t="s">
        <v>52</v>
      </c>
      <c r="D2001" s="3" t="s">
        <v>53</v>
      </c>
      <c r="E2001" s="5" t="s">
        <v>54</v>
      </c>
      <c r="F2001" s="3" t="s">
        <v>1507</v>
      </c>
      <c r="G2001" s="5" t="s">
        <v>1508</v>
      </c>
      <c r="H2001" s="3"/>
      <c r="I2001" s="12" t="s">
        <v>48</v>
      </c>
      <c r="J2001" s="3"/>
      <c r="K2001" s="3" t="s">
        <v>49</v>
      </c>
      <c r="L2001" s="11">
        <v>42705</v>
      </c>
      <c r="M2001" s="3">
        <v>12</v>
      </c>
      <c r="N2001" s="3"/>
      <c r="O2001" s="10">
        <v>223795.62</v>
      </c>
      <c r="P2001" s="8" t="s">
        <v>51</v>
      </c>
      <c r="Q2001" s="9" t="s">
        <v>51</v>
      </c>
    </row>
    <row r="2002" spans="1:17" ht="15" hidden="1" x14ac:dyDescent="0.25">
      <c r="A2002" s="3" t="s">
        <v>3607</v>
      </c>
      <c r="B2002" s="3" t="s">
        <v>8</v>
      </c>
      <c r="C2002" s="3" t="s">
        <v>52</v>
      </c>
      <c r="D2002" s="3" t="s">
        <v>169</v>
      </c>
      <c r="E2002" s="5" t="s">
        <v>170</v>
      </c>
      <c r="F2002" s="3" t="s">
        <v>1509</v>
      </c>
      <c r="G2002" s="5" t="s">
        <v>1510</v>
      </c>
      <c r="H2002" s="3"/>
      <c r="I2002" s="12" t="s">
        <v>48</v>
      </c>
      <c r="J2002" s="3"/>
      <c r="K2002" s="3" t="s">
        <v>49</v>
      </c>
      <c r="L2002" s="11" t="s">
        <v>50</v>
      </c>
      <c r="M2002" s="3">
        <v>12</v>
      </c>
      <c r="N2002" s="3"/>
      <c r="O2002" s="10">
        <v>180000</v>
      </c>
      <c r="P2002" s="8" t="s">
        <v>81</v>
      </c>
      <c r="Q2002" s="7" t="s">
        <v>81</v>
      </c>
    </row>
    <row r="2003" spans="1:17" ht="15" hidden="1" x14ac:dyDescent="0.25">
      <c r="A2003" s="3" t="s">
        <v>3608</v>
      </c>
      <c r="B2003" s="3" t="s">
        <v>7</v>
      </c>
      <c r="C2003" s="3" t="s">
        <v>52</v>
      </c>
      <c r="D2003" s="3" t="s">
        <v>53</v>
      </c>
      <c r="E2003" s="5" t="s">
        <v>54</v>
      </c>
      <c r="F2003" s="3" t="s">
        <v>257</v>
      </c>
      <c r="G2003" s="5" t="s">
        <v>258</v>
      </c>
      <c r="H2003" s="3"/>
      <c r="I2003" s="12" t="s">
        <v>57</v>
      </c>
      <c r="J2003" s="3"/>
      <c r="K2003" s="3" t="s">
        <v>58</v>
      </c>
      <c r="L2003" s="11">
        <v>42795</v>
      </c>
      <c r="M2003" s="3">
        <v>36</v>
      </c>
      <c r="N2003" s="3"/>
      <c r="O2003" s="10">
        <v>205000</v>
      </c>
      <c r="P2003" s="8" t="s">
        <v>103</v>
      </c>
      <c r="Q2003" s="9" t="s">
        <v>103</v>
      </c>
    </row>
    <row r="2004" spans="1:17" ht="15" hidden="1" x14ac:dyDescent="0.25">
      <c r="A2004" s="3" t="s">
        <v>3609</v>
      </c>
      <c r="B2004" s="3" t="s">
        <v>10</v>
      </c>
      <c r="C2004" s="3" t="s">
        <v>52</v>
      </c>
      <c r="D2004" s="3" t="s">
        <v>443</v>
      </c>
      <c r="E2004" s="5" t="s">
        <v>444</v>
      </c>
      <c r="F2004" s="3" t="s">
        <v>1511</v>
      </c>
      <c r="G2004" s="5" t="s">
        <v>1512</v>
      </c>
      <c r="H2004" s="3"/>
      <c r="I2004" s="12" t="s">
        <v>48</v>
      </c>
      <c r="J2004" s="3"/>
      <c r="K2004" s="3" t="s">
        <v>49</v>
      </c>
      <c r="L2004" s="11">
        <v>43497</v>
      </c>
      <c r="M2004" s="3">
        <v>48</v>
      </c>
      <c r="N2004" s="3"/>
      <c r="O2004" s="10">
        <v>195543</v>
      </c>
      <c r="P2004" s="8" t="s">
        <v>81</v>
      </c>
      <c r="Q2004" s="9" t="s">
        <v>81</v>
      </c>
    </row>
    <row r="2005" spans="1:17" ht="15" hidden="1" x14ac:dyDescent="0.25">
      <c r="A2005" s="3" t="s">
        <v>3610</v>
      </c>
      <c r="B2005" s="3" t="s">
        <v>5</v>
      </c>
      <c r="C2005" s="3" t="s">
        <v>52</v>
      </c>
      <c r="D2005" s="3" t="s">
        <v>53</v>
      </c>
      <c r="E2005" s="5" t="s">
        <v>54</v>
      </c>
      <c r="F2005" s="3" t="s">
        <v>879</v>
      </c>
      <c r="G2005" s="5" t="s">
        <v>880</v>
      </c>
      <c r="H2005" s="3"/>
      <c r="I2005" s="12" t="s">
        <v>48</v>
      </c>
      <c r="J2005" s="3"/>
      <c r="K2005" s="3" t="s">
        <v>49</v>
      </c>
      <c r="L2005" s="11">
        <v>42705</v>
      </c>
      <c r="M2005" s="3">
        <v>60</v>
      </c>
      <c r="N2005" s="3"/>
      <c r="O2005" s="10">
        <v>530000</v>
      </c>
      <c r="P2005" s="8" t="s">
        <v>103</v>
      </c>
      <c r="Q2005" s="9" t="s">
        <v>103</v>
      </c>
    </row>
    <row r="2006" spans="1:17" ht="15" hidden="1" x14ac:dyDescent="0.25">
      <c r="A2006" s="3" t="s">
        <v>3611</v>
      </c>
      <c r="B2006" s="3" t="s">
        <v>4</v>
      </c>
      <c r="C2006" s="3" t="s">
        <v>52</v>
      </c>
      <c r="D2006" s="3" t="s">
        <v>255</v>
      </c>
      <c r="E2006" s="5" t="s">
        <v>256</v>
      </c>
      <c r="F2006" s="3" t="s">
        <v>1487</v>
      </c>
      <c r="G2006" s="5" t="s">
        <v>1488</v>
      </c>
      <c r="H2006" s="3"/>
      <c r="I2006" s="12" t="s">
        <v>48</v>
      </c>
      <c r="J2006" s="3"/>
      <c r="K2006" s="3" t="s">
        <v>58</v>
      </c>
      <c r="L2006" s="11">
        <v>43344</v>
      </c>
      <c r="M2006" s="3">
        <v>60</v>
      </c>
      <c r="N2006" s="3"/>
      <c r="O2006" s="10">
        <v>88000</v>
      </c>
      <c r="P2006" s="8" t="s">
        <v>64</v>
      </c>
      <c r="Q2006" s="9" t="s">
        <v>64</v>
      </c>
    </row>
    <row r="2007" spans="1:17" ht="15" hidden="1" x14ac:dyDescent="0.25">
      <c r="A2007" s="3" t="s">
        <v>3612</v>
      </c>
      <c r="B2007" s="3" t="s">
        <v>4</v>
      </c>
      <c r="C2007" s="3" t="s">
        <v>52</v>
      </c>
      <c r="D2007" s="3" t="s">
        <v>53</v>
      </c>
      <c r="E2007" s="5" t="s">
        <v>54</v>
      </c>
      <c r="F2007" s="3" t="s">
        <v>500</v>
      </c>
      <c r="G2007" s="5" t="s">
        <v>501</v>
      </c>
      <c r="H2007" s="3"/>
      <c r="I2007" s="12" t="s">
        <v>57</v>
      </c>
      <c r="J2007" s="3"/>
      <c r="K2007" s="3" t="s">
        <v>58</v>
      </c>
      <c r="L2007" s="11">
        <v>43313</v>
      </c>
      <c r="M2007" s="3">
        <v>36</v>
      </c>
      <c r="N2007" s="3"/>
      <c r="O2007" s="10">
        <v>7500</v>
      </c>
      <c r="P2007" s="8" t="s">
        <v>103</v>
      </c>
      <c r="Q2007" s="9" t="s">
        <v>103</v>
      </c>
    </row>
    <row r="2008" spans="1:17" ht="15" hidden="1" x14ac:dyDescent="0.25">
      <c r="A2008" s="3" t="s">
        <v>3613</v>
      </c>
      <c r="B2008" s="3" t="s">
        <v>7</v>
      </c>
      <c r="C2008" s="3" t="s">
        <v>52</v>
      </c>
      <c r="D2008" s="3" t="s">
        <v>240</v>
      </c>
      <c r="E2008" s="5" t="s">
        <v>241</v>
      </c>
      <c r="F2008" s="3" t="s">
        <v>1010</v>
      </c>
      <c r="G2008" s="5" t="s">
        <v>1011</v>
      </c>
      <c r="H2008" s="3"/>
      <c r="I2008" s="12" t="s">
        <v>57</v>
      </c>
      <c r="J2008" s="3"/>
      <c r="K2008" s="3" t="s">
        <v>58</v>
      </c>
      <c r="L2008" s="11">
        <v>42948</v>
      </c>
      <c r="M2008" s="3">
        <v>36</v>
      </c>
      <c r="N2008" s="3"/>
      <c r="O2008" s="10">
        <v>5112</v>
      </c>
      <c r="P2008" s="8" t="s">
        <v>51</v>
      </c>
      <c r="Q2008" s="9" t="s">
        <v>51</v>
      </c>
    </row>
    <row r="2009" spans="1:17" ht="15" hidden="1" x14ac:dyDescent="0.25">
      <c r="A2009" s="3" t="s">
        <v>3614</v>
      </c>
      <c r="B2009" s="3" t="s">
        <v>7</v>
      </c>
      <c r="C2009" s="3" t="s">
        <v>52</v>
      </c>
      <c r="D2009" s="3" t="s">
        <v>698</v>
      </c>
      <c r="E2009" s="5" t="s">
        <v>699</v>
      </c>
      <c r="F2009" s="3" t="s">
        <v>1010</v>
      </c>
      <c r="G2009" s="5" t="s">
        <v>1011</v>
      </c>
      <c r="H2009" s="3"/>
      <c r="I2009" s="12" t="s">
        <v>57</v>
      </c>
      <c r="J2009" s="3"/>
      <c r="K2009" s="3" t="s">
        <v>58</v>
      </c>
      <c r="L2009" s="11">
        <v>42948</v>
      </c>
      <c r="M2009" s="3">
        <v>36</v>
      </c>
      <c r="N2009" s="3"/>
      <c r="O2009" s="10">
        <v>19278</v>
      </c>
      <c r="P2009" s="8" t="s">
        <v>213</v>
      </c>
      <c r="Q2009" s="9" t="s">
        <v>213</v>
      </c>
    </row>
    <row r="2010" spans="1:17" ht="15" hidden="1" x14ac:dyDescent="0.25">
      <c r="A2010" s="3" t="s">
        <v>3615</v>
      </c>
      <c r="B2010" s="3" t="s">
        <v>7</v>
      </c>
      <c r="C2010" s="3" t="s">
        <v>52</v>
      </c>
      <c r="D2010" s="3" t="s">
        <v>53</v>
      </c>
      <c r="E2010" s="5" t="s">
        <v>54</v>
      </c>
      <c r="F2010" s="3" t="s">
        <v>1010</v>
      </c>
      <c r="G2010" s="5" t="s">
        <v>1011</v>
      </c>
      <c r="H2010" s="3"/>
      <c r="I2010" s="12" t="s">
        <v>57</v>
      </c>
      <c r="J2010" s="3"/>
      <c r="K2010" s="3" t="s">
        <v>58</v>
      </c>
      <c r="L2010" s="11">
        <v>42948</v>
      </c>
      <c r="M2010" s="3">
        <v>36</v>
      </c>
      <c r="N2010" s="3"/>
      <c r="O2010" s="10">
        <v>6500</v>
      </c>
      <c r="P2010" s="8" t="s">
        <v>103</v>
      </c>
      <c r="Q2010" s="9" t="s">
        <v>103</v>
      </c>
    </row>
    <row r="2011" spans="1:17" ht="15" hidden="1" x14ac:dyDescent="0.25">
      <c r="A2011" s="3" t="s">
        <v>2200</v>
      </c>
      <c r="B2011" s="3" t="s">
        <v>2</v>
      </c>
      <c r="C2011" s="3" t="s">
        <v>52</v>
      </c>
      <c r="D2011" s="3" t="s">
        <v>53</v>
      </c>
      <c r="E2011" s="5" t="s">
        <v>54</v>
      </c>
      <c r="F2011" s="3" t="s">
        <v>1513</v>
      </c>
      <c r="G2011" s="5" t="s">
        <v>1514</v>
      </c>
      <c r="H2011" s="3"/>
      <c r="I2011" s="12" t="s">
        <v>57</v>
      </c>
      <c r="J2011" s="3"/>
      <c r="K2011" s="3" t="s">
        <v>58</v>
      </c>
      <c r="L2011" s="11">
        <v>42644</v>
      </c>
      <c r="M2011" s="3">
        <v>24</v>
      </c>
      <c r="N2011" s="3"/>
      <c r="O2011" s="10">
        <v>8000</v>
      </c>
      <c r="P2011" s="8" t="s">
        <v>84</v>
      </c>
      <c r="Q2011" s="9" t="s">
        <v>84</v>
      </c>
    </row>
    <row r="2012" spans="1:17" ht="15" hidden="1" x14ac:dyDescent="0.25">
      <c r="A2012" s="3" t="s">
        <v>3616</v>
      </c>
      <c r="B2012" s="3" t="s">
        <v>13</v>
      </c>
      <c r="C2012" s="3" t="s">
        <v>52</v>
      </c>
      <c r="D2012" s="3" t="s">
        <v>898</v>
      </c>
      <c r="E2012" s="5" t="s">
        <v>899</v>
      </c>
      <c r="F2012" s="3" t="s">
        <v>1171</v>
      </c>
      <c r="G2012" s="5" t="s">
        <v>1172</v>
      </c>
      <c r="H2012" s="3"/>
      <c r="I2012" s="12" t="s">
        <v>48</v>
      </c>
      <c r="J2012" s="3"/>
      <c r="K2012" s="3" t="s">
        <v>49</v>
      </c>
      <c r="L2012" s="11">
        <v>43435</v>
      </c>
      <c r="M2012" s="3">
        <v>36</v>
      </c>
      <c r="N2012" s="3"/>
      <c r="O2012" s="10">
        <v>150300</v>
      </c>
      <c r="P2012" s="8" t="s">
        <v>113</v>
      </c>
      <c r="Q2012" s="9" t="s">
        <v>103</v>
      </c>
    </row>
    <row r="2013" spans="1:17" ht="15" hidden="1" x14ac:dyDescent="0.25">
      <c r="A2013" s="3" t="s">
        <v>3617</v>
      </c>
      <c r="B2013" s="3" t="s">
        <v>13</v>
      </c>
      <c r="C2013" s="3" t="s">
        <v>52</v>
      </c>
      <c r="D2013" s="3" t="s">
        <v>898</v>
      </c>
      <c r="E2013" s="5" t="s">
        <v>899</v>
      </c>
      <c r="F2013" s="3" t="s">
        <v>1171</v>
      </c>
      <c r="G2013" s="5" t="s">
        <v>1172</v>
      </c>
      <c r="H2013" s="3"/>
      <c r="I2013" s="12" t="s">
        <v>48</v>
      </c>
      <c r="J2013" s="3"/>
      <c r="K2013" s="3" t="s">
        <v>49</v>
      </c>
      <c r="L2013" s="11">
        <v>43435</v>
      </c>
      <c r="M2013" s="3">
        <v>36</v>
      </c>
      <c r="N2013" s="3"/>
      <c r="O2013" s="10">
        <v>320000</v>
      </c>
      <c r="P2013" s="8" t="s">
        <v>113</v>
      </c>
      <c r="Q2013" s="9" t="s">
        <v>113</v>
      </c>
    </row>
    <row r="2014" spans="1:17" ht="15" hidden="1" x14ac:dyDescent="0.25">
      <c r="A2014" s="3" t="s">
        <v>3618</v>
      </c>
      <c r="B2014" s="3" t="s">
        <v>2</v>
      </c>
      <c r="C2014" s="3" t="s">
        <v>52</v>
      </c>
      <c r="D2014" s="3" t="s">
        <v>53</v>
      </c>
      <c r="E2014" s="5" t="s">
        <v>54</v>
      </c>
      <c r="F2014" s="3" t="s">
        <v>1515</v>
      </c>
      <c r="G2014" s="5" t="s">
        <v>1516</v>
      </c>
      <c r="H2014" s="3"/>
      <c r="I2014" s="12" t="s">
        <v>57</v>
      </c>
      <c r="J2014" s="3"/>
      <c r="K2014" s="3" t="s">
        <v>58</v>
      </c>
      <c r="L2014" s="11">
        <v>42614</v>
      </c>
      <c r="M2014" s="3">
        <v>12</v>
      </c>
      <c r="N2014" s="3"/>
      <c r="O2014" s="10">
        <v>106291.21</v>
      </c>
      <c r="P2014" s="8" t="s">
        <v>51</v>
      </c>
      <c r="Q2014" s="9" t="s">
        <v>51</v>
      </c>
    </row>
    <row r="2015" spans="1:17" ht="15" hidden="1" x14ac:dyDescent="0.25">
      <c r="A2015" s="3" t="s">
        <v>3619</v>
      </c>
      <c r="B2015" s="3" t="s">
        <v>1</v>
      </c>
      <c r="C2015" s="3" t="s">
        <v>52</v>
      </c>
      <c r="D2015" s="3" t="s">
        <v>53</v>
      </c>
      <c r="E2015" s="5" t="s">
        <v>54</v>
      </c>
      <c r="F2015" s="3" t="s">
        <v>1517</v>
      </c>
      <c r="G2015" s="5" t="s">
        <v>1518</v>
      </c>
      <c r="H2015" s="3"/>
      <c r="I2015" s="12" t="s">
        <v>57</v>
      </c>
      <c r="J2015" s="3"/>
      <c r="K2015" s="3" t="s">
        <v>58</v>
      </c>
      <c r="L2015" s="11">
        <v>42430</v>
      </c>
      <c r="M2015" s="3">
        <v>48</v>
      </c>
      <c r="N2015" s="3"/>
      <c r="O2015" s="10">
        <v>109006.65</v>
      </c>
      <c r="P2015" s="8" t="s">
        <v>51</v>
      </c>
      <c r="Q2015" s="9" t="s">
        <v>51</v>
      </c>
    </row>
    <row r="2016" spans="1:17" ht="15" hidden="1" x14ac:dyDescent="0.25">
      <c r="A2016" s="3" t="s">
        <v>3620</v>
      </c>
      <c r="B2016" s="3" t="s">
        <v>8</v>
      </c>
      <c r="C2016" s="3" t="s">
        <v>52</v>
      </c>
      <c r="D2016" s="3" t="s">
        <v>169</v>
      </c>
      <c r="E2016" s="5" t="s">
        <v>170</v>
      </c>
      <c r="F2016" s="3" t="s">
        <v>1519</v>
      </c>
      <c r="G2016" s="5" t="s">
        <v>1520</v>
      </c>
      <c r="H2016" s="3"/>
      <c r="I2016" s="12" t="s">
        <v>48</v>
      </c>
      <c r="J2016" s="3"/>
      <c r="K2016" s="3" t="s">
        <v>58</v>
      </c>
      <c r="L2016" s="11" t="s">
        <v>50</v>
      </c>
      <c r="M2016" s="3">
        <v>12</v>
      </c>
      <c r="N2016" s="3"/>
      <c r="O2016" s="10">
        <v>60000</v>
      </c>
      <c r="P2016" s="8" t="s">
        <v>81</v>
      </c>
      <c r="Q2016" s="9" t="s">
        <v>81</v>
      </c>
    </row>
    <row r="2017" spans="1:17" ht="15" hidden="1" x14ac:dyDescent="0.25">
      <c r="A2017" s="3" t="s">
        <v>3621</v>
      </c>
      <c r="B2017" s="3" t="s">
        <v>8</v>
      </c>
      <c r="C2017" s="3" t="s">
        <v>52</v>
      </c>
      <c r="D2017" s="3" t="s">
        <v>1521</v>
      </c>
      <c r="E2017" s="5" t="s">
        <v>1522</v>
      </c>
      <c r="F2017" s="3" t="s">
        <v>466</v>
      </c>
      <c r="G2017" s="5" t="s">
        <v>467</v>
      </c>
      <c r="H2017" s="3"/>
      <c r="I2017" s="12" t="s">
        <v>57</v>
      </c>
      <c r="J2017" s="3"/>
      <c r="K2017" s="3" t="s">
        <v>58</v>
      </c>
      <c r="L2017" s="11">
        <v>42887</v>
      </c>
      <c r="M2017" s="3">
        <v>48</v>
      </c>
      <c r="N2017" s="3"/>
      <c r="O2017" s="10">
        <v>119013.44</v>
      </c>
      <c r="P2017" s="8" t="s">
        <v>51</v>
      </c>
      <c r="Q2017" s="9" t="s">
        <v>51</v>
      </c>
    </row>
    <row r="2018" spans="1:17" ht="15" hidden="1" x14ac:dyDescent="0.25">
      <c r="A2018" s="3" t="s">
        <v>3622</v>
      </c>
      <c r="B2018" s="3" t="s">
        <v>18</v>
      </c>
      <c r="C2018" s="3" t="s">
        <v>52</v>
      </c>
      <c r="D2018" s="3" t="s">
        <v>1455</v>
      </c>
      <c r="E2018" s="5" t="s">
        <v>1456</v>
      </c>
      <c r="F2018" s="3" t="s">
        <v>1523</v>
      </c>
      <c r="G2018" s="5" t="s">
        <v>1524</v>
      </c>
      <c r="H2018" s="3"/>
      <c r="I2018" s="12" t="s">
        <v>57</v>
      </c>
      <c r="J2018" s="3"/>
      <c r="K2018" s="3" t="s">
        <v>58</v>
      </c>
      <c r="L2018" s="11">
        <v>43435</v>
      </c>
      <c r="M2018" s="3">
        <v>72</v>
      </c>
      <c r="N2018" s="3"/>
      <c r="O2018" s="10">
        <v>1700000</v>
      </c>
      <c r="P2018" s="8" t="s">
        <v>81</v>
      </c>
      <c r="Q2018" s="9" t="s">
        <v>81</v>
      </c>
    </row>
    <row r="2019" spans="1:17" ht="15" hidden="1" x14ac:dyDescent="0.25">
      <c r="A2019" s="3" t="s">
        <v>3623</v>
      </c>
      <c r="B2019" s="3" t="s">
        <v>5</v>
      </c>
      <c r="C2019" s="3" t="s">
        <v>78</v>
      </c>
      <c r="D2019" s="3" t="s">
        <v>95</v>
      </c>
      <c r="E2019" s="5" t="s">
        <v>47</v>
      </c>
      <c r="F2019" s="3"/>
      <c r="G2019" s="5" t="s">
        <v>47</v>
      </c>
      <c r="H2019" s="3"/>
      <c r="I2019" s="12" t="s">
        <v>48</v>
      </c>
      <c r="J2019" s="3"/>
      <c r="K2019" s="3" t="s">
        <v>49</v>
      </c>
      <c r="L2019" s="11">
        <v>42705</v>
      </c>
      <c r="M2019" s="3">
        <v>12</v>
      </c>
      <c r="N2019" s="3"/>
      <c r="O2019" s="10">
        <v>14762</v>
      </c>
      <c r="P2019" s="8" t="s">
        <v>81</v>
      </c>
      <c r="Q2019" s="9" t="s">
        <v>81</v>
      </c>
    </row>
    <row r="2020" spans="1:17" ht="15" hidden="1" x14ac:dyDescent="0.25">
      <c r="A2020" s="3" t="s">
        <v>3624</v>
      </c>
      <c r="B2020" s="3" t="s">
        <v>7</v>
      </c>
      <c r="C2020" s="3" t="s">
        <v>78</v>
      </c>
      <c r="D2020" s="3" t="s">
        <v>143</v>
      </c>
      <c r="E2020" s="5" t="s">
        <v>144</v>
      </c>
      <c r="F2020" s="3"/>
      <c r="G2020" s="5" t="s">
        <v>47</v>
      </c>
      <c r="H2020" s="3"/>
      <c r="I2020" s="12" t="s">
        <v>48</v>
      </c>
      <c r="J2020" s="3"/>
      <c r="K2020" s="3" t="s">
        <v>49</v>
      </c>
      <c r="L2020" s="11" t="s">
        <v>50</v>
      </c>
      <c r="M2020" s="3">
        <v>96</v>
      </c>
      <c r="N2020" s="3"/>
      <c r="O2020" s="10">
        <v>55000</v>
      </c>
      <c r="P2020" s="8" t="s">
        <v>103</v>
      </c>
      <c r="Q2020" s="9" t="s">
        <v>103</v>
      </c>
    </row>
    <row r="2021" spans="1:17" ht="15" hidden="1" x14ac:dyDescent="0.25">
      <c r="A2021" s="3" t="s">
        <v>2201</v>
      </c>
      <c r="B2021" s="3" t="s">
        <v>7</v>
      </c>
      <c r="C2021" s="3" t="s">
        <v>78</v>
      </c>
      <c r="D2021" s="3" t="s">
        <v>181</v>
      </c>
      <c r="E2021" s="5" t="s">
        <v>182</v>
      </c>
      <c r="F2021" s="3"/>
      <c r="G2021" s="5" t="s">
        <v>47</v>
      </c>
      <c r="H2021" s="3"/>
      <c r="I2021" s="12" t="s">
        <v>48</v>
      </c>
      <c r="J2021" s="3"/>
      <c r="K2021" s="3" t="s">
        <v>49</v>
      </c>
      <c r="L2021" s="11" t="s">
        <v>50</v>
      </c>
      <c r="M2021" s="3">
        <v>12</v>
      </c>
      <c r="N2021" s="3"/>
      <c r="O2021" s="10">
        <v>25000</v>
      </c>
      <c r="P2021" s="8" t="s">
        <v>84</v>
      </c>
      <c r="Q2021" s="9" t="s">
        <v>84</v>
      </c>
    </row>
    <row r="2022" spans="1:17" ht="15" hidden="1" x14ac:dyDescent="0.25">
      <c r="A2022" s="3" t="s">
        <v>2202</v>
      </c>
      <c r="B2022" s="3" t="s">
        <v>2</v>
      </c>
      <c r="C2022" s="3" t="s">
        <v>78</v>
      </c>
      <c r="D2022" s="3" t="s">
        <v>181</v>
      </c>
      <c r="E2022" s="5" t="s">
        <v>182</v>
      </c>
      <c r="F2022" s="3"/>
      <c r="G2022" s="5" t="s">
        <v>47</v>
      </c>
      <c r="H2022" s="3"/>
      <c r="I2022" s="12" t="s">
        <v>48</v>
      </c>
      <c r="J2022" s="3"/>
      <c r="K2022" s="3" t="s">
        <v>49</v>
      </c>
      <c r="L2022" s="11" t="s">
        <v>50</v>
      </c>
      <c r="M2022" s="3">
        <v>12</v>
      </c>
      <c r="N2022" s="3"/>
      <c r="O2022" s="10">
        <v>16400</v>
      </c>
      <c r="P2022" s="8" t="s">
        <v>84</v>
      </c>
      <c r="Q2022" s="9" t="s">
        <v>84</v>
      </c>
    </row>
    <row r="2023" spans="1:17" ht="15" hidden="1" x14ac:dyDescent="0.25">
      <c r="A2023" s="3" t="s">
        <v>3625</v>
      </c>
      <c r="B2023" s="3" t="s">
        <v>7</v>
      </c>
      <c r="C2023" s="3" t="s">
        <v>124</v>
      </c>
      <c r="D2023" s="3" t="s">
        <v>196</v>
      </c>
      <c r="E2023" s="5" t="s">
        <v>197</v>
      </c>
      <c r="F2023" s="3" t="s">
        <v>198</v>
      </c>
      <c r="G2023" s="5" t="s">
        <v>199</v>
      </c>
      <c r="H2023" s="3"/>
      <c r="I2023" s="12" t="s">
        <v>57</v>
      </c>
      <c r="J2023" s="3"/>
      <c r="K2023" s="3" t="s">
        <v>58</v>
      </c>
      <c r="L2023" s="11">
        <v>42979</v>
      </c>
      <c r="M2023" s="3">
        <v>36</v>
      </c>
      <c r="N2023" s="3"/>
      <c r="O2023" s="10">
        <v>85000</v>
      </c>
      <c r="P2023" s="8" t="s">
        <v>103</v>
      </c>
      <c r="Q2023" s="9" t="s">
        <v>103</v>
      </c>
    </row>
    <row r="2024" spans="1:17" ht="15" hidden="1" x14ac:dyDescent="0.25">
      <c r="A2024" s="3" t="s">
        <v>3626</v>
      </c>
      <c r="B2024" s="3" t="s">
        <v>2</v>
      </c>
      <c r="C2024" s="3" t="s">
        <v>124</v>
      </c>
      <c r="D2024" s="3" t="s">
        <v>196</v>
      </c>
      <c r="E2024" s="5" t="s">
        <v>197</v>
      </c>
      <c r="F2024" s="3" t="s">
        <v>198</v>
      </c>
      <c r="G2024" s="5" t="s">
        <v>199</v>
      </c>
      <c r="H2024" s="3"/>
      <c r="I2024" s="12" t="s">
        <v>57</v>
      </c>
      <c r="J2024" s="3"/>
      <c r="K2024" s="3" t="s">
        <v>58</v>
      </c>
      <c r="L2024" s="11">
        <v>42339</v>
      </c>
      <c r="M2024" s="3">
        <v>36</v>
      </c>
      <c r="N2024" s="3"/>
      <c r="O2024" s="10">
        <v>20000</v>
      </c>
      <c r="P2024" s="8" t="s">
        <v>103</v>
      </c>
      <c r="Q2024" s="9" t="s">
        <v>103</v>
      </c>
    </row>
    <row r="2025" spans="1:17" ht="15" hidden="1" x14ac:dyDescent="0.25">
      <c r="A2025" s="3" t="s">
        <v>3627</v>
      </c>
      <c r="B2025" s="3" t="s">
        <v>2</v>
      </c>
      <c r="C2025" s="3" t="s">
        <v>124</v>
      </c>
      <c r="D2025" s="3" t="s">
        <v>196</v>
      </c>
      <c r="E2025" s="5" t="s">
        <v>197</v>
      </c>
      <c r="F2025" s="3" t="s">
        <v>198</v>
      </c>
      <c r="G2025" s="5" t="s">
        <v>199</v>
      </c>
      <c r="H2025" s="3"/>
      <c r="I2025" s="12" t="s">
        <v>57</v>
      </c>
      <c r="J2025" s="3"/>
      <c r="K2025" s="3" t="s">
        <v>58</v>
      </c>
      <c r="L2025" s="11">
        <v>42552</v>
      </c>
      <c r="M2025" s="3">
        <v>12</v>
      </c>
      <c r="N2025" s="3"/>
      <c r="O2025" s="10">
        <v>155199.6</v>
      </c>
      <c r="P2025" s="8" t="s">
        <v>51</v>
      </c>
      <c r="Q2025" s="9" t="s">
        <v>51</v>
      </c>
    </row>
    <row r="2026" spans="1:17" ht="15" hidden="1" x14ac:dyDescent="0.25">
      <c r="A2026" s="3" t="s">
        <v>2203</v>
      </c>
      <c r="B2026" s="3" t="s">
        <v>17</v>
      </c>
      <c r="C2026" s="3" t="s">
        <v>78</v>
      </c>
      <c r="D2026" s="3" t="s">
        <v>247</v>
      </c>
      <c r="E2026" s="5" t="s">
        <v>248</v>
      </c>
      <c r="F2026" s="3"/>
      <c r="G2026" s="5" t="s">
        <v>47</v>
      </c>
      <c r="H2026" s="3"/>
      <c r="I2026" s="12" t="s">
        <v>57</v>
      </c>
      <c r="J2026" s="3"/>
      <c r="K2026" s="3" t="s">
        <v>58</v>
      </c>
      <c r="L2026" s="11">
        <v>43070</v>
      </c>
      <c r="M2026" s="3">
        <v>24</v>
      </c>
      <c r="N2026" s="3"/>
      <c r="O2026" s="10">
        <v>29550</v>
      </c>
      <c r="P2026" s="8" t="s">
        <v>84</v>
      </c>
      <c r="Q2026" s="9" t="s">
        <v>84</v>
      </c>
    </row>
    <row r="2027" spans="1:17" ht="15" hidden="1" x14ac:dyDescent="0.25">
      <c r="A2027" s="3" t="s">
        <v>2204</v>
      </c>
      <c r="B2027" s="3" t="s">
        <v>3</v>
      </c>
      <c r="C2027" s="3" t="s">
        <v>124</v>
      </c>
      <c r="D2027" s="3" t="s">
        <v>125</v>
      </c>
      <c r="E2027" s="5" t="s">
        <v>126</v>
      </c>
      <c r="F2027" s="3" t="s">
        <v>1525</v>
      </c>
      <c r="G2027" s="5" t="s">
        <v>1526</v>
      </c>
      <c r="H2027" s="3"/>
      <c r="I2027" s="12" t="s">
        <v>57</v>
      </c>
      <c r="J2027" s="3"/>
      <c r="K2027" s="3" t="s">
        <v>58</v>
      </c>
      <c r="L2027" s="11" t="s">
        <v>50</v>
      </c>
      <c r="M2027" s="3">
        <v>24</v>
      </c>
      <c r="N2027" s="3"/>
      <c r="O2027" s="10">
        <v>10300</v>
      </c>
      <c r="P2027" s="8" t="s">
        <v>84</v>
      </c>
      <c r="Q2027" s="7" t="s">
        <v>84</v>
      </c>
    </row>
    <row r="2028" spans="1:17" ht="15" hidden="1" x14ac:dyDescent="0.25">
      <c r="A2028" s="3" t="s">
        <v>3628</v>
      </c>
      <c r="B2028" s="3" t="s">
        <v>2</v>
      </c>
      <c r="C2028" s="3" t="s">
        <v>124</v>
      </c>
      <c r="D2028" s="3" t="s">
        <v>904</v>
      </c>
      <c r="E2028" s="5" t="s">
        <v>905</v>
      </c>
      <c r="F2028" s="3" t="s">
        <v>198</v>
      </c>
      <c r="G2028" s="5" t="s">
        <v>199</v>
      </c>
      <c r="H2028" s="3"/>
      <c r="I2028" s="12" t="s">
        <v>57</v>
      </c>
      <c r="J2028" s="3"/>
      <c r="K2028" s="3" t="s">
        <v>58</v>
      </c>
      <c r="L2028" s="11">
        <v>42705</v>
      </c>
      <c r="M2028" s="3">
        <v>12</v>
      </c>
      <c r="N2028" s="3"/>
      <c r="O2028" s="10">
        <v>79099.55</v>
      </c>
      <c r="P2028" s="8" t="s">
        <v>51</v>
      </c>
      <c r="Q2028" s="9" t="s">
        <v>51</v>
      </c>
    </row>
    <row r="2029" spans="1:17" ht="15" hidden="1" x14ac:dyDescent="0.25">
      <c r="A2029" s="3" t="s">
        <v>3629</v>
      </c>
      <c r="B2029" s="3" t="s">
        <v>7</v>
      </c>
      <c r="C2029" s="3" t="s">
        <v>124</v>
      </c>
      <c r="D2029" s="3" t="s">
        <v>1527</v>
      </c>
      <c r="E2029" s="5" t="s">
        <v>1528</v>
      </c>
      <c r="F2029" s="3" t="s">
        <v>906</v>
      </c>
      <c r="G2029" s="5" t="s">
        <v>907</v>
      </c>
      <c r="H2029" s="3"/>
      <c r="I2029" s="12" t="s">
        <v>48</v>
      </c>
      <c r="J2029" s="3"/>
      <c r="K2029" s="3" t="s">
        <v>58</v>
      </c>
      <c r="L2029" s="11">
        <v>42856</v>
      </c>
      <c r="M2029" s="3">
        <v>24</v>
      </c>
      <c r="N2029" s="3"/>
      <c r="O2029" s="10">
        <v>120000</v>
      </c>
      <c r="P2029" s="8" t="s">
        <v>64</v>
      </c>
      <c r="Q2029" s="9" t="s">
        <v>64</v>
      </c>
    </row>
    <row r="2030" spans="1:17" ht="15" hidden="1" x14ac:dyDescent="0.25">
      <c r="A2030" s="3" t="s">
        <v>3630</v>
      </c>
      <c r="B2030" s="3" t="s">
        <v>8</v>
      </c>
      <c r="C2030" s="3" t="s">
        <v>124</v>
      </c>
      <c r="D2030" s="3" t="s">
        <v>904</v>
      </c>
      <c r="E2030" s="5" t="s">
        <v>905</v>
      </c>
      <c r="F2030" s="3" t="s">
        <v>1529</v>
      </c>
      <c r="G2030" s="5" t="s">
        <v>1530</v>
      </c>
      <c r="H2030" s="3"/>
      <c r="I2030" s="12" t="s">
        <v>57</v>
      </c>
      <c r="J2030" s="3"/>
      <c r="K2030" s="3" t="s">
        <v>58</v>
      </c>
      <c r="L2030" s="11">
        <v>42979</v>
      </c>
      <c r="M2030" s="3">
        <v>48</v>
      </c>
      <c r="N2030" s="3"/>
      <c r="O2030" s="10">
        <v>310000</v>
      </c>
      <c r="P2030" s="8" t="s">
        <v>246</v>
      </c>
      <c r="Q2030" s="9" t="s">
        <v>246</v>
      </c>
    </row>
    <row r="2031" spans="1:17" ht="15" hidden="1" x14ac:dyDescent="0.25">
      <c r="A2031" s="3" t="s">
        <v>3631</v>
      </c>
      <c r="B2031" s="3" t="s">
        <v>7</v>
      </c>
      <c r="C2031" s="3" t="s">
        <v>124</v>
      </c>
      <c r="D2031" s="3" t="s">
        <v>904</v>
      </c>
      <c r="E2031" s="5" t="s">
        <v>905</v>
      </c>
      <c r="F2031" s="3" t="s">
        <v>908</v>
      </c>
      <c r="G2031" s="5" t="s">
        <v>909</v>
      </c>
      <c r="H2031" s="3"/>
      <c r="I2031" s="12" t="s">
        <v>57</v>
      </c>
      <c r="J2031" s="3"/>
      <c r="K2031" s="3" t="s">
        <v>58</v>
      </c>
      <c r="L2031" s="11">
        <v>42948</v>
      </c>
      <c r="M2031" s="3">
        <v>24</v>
      </c>
      <c r="N2031" s="3"/>
      <c r="O2031" s="10">
        <v>209000</v>
      </c>
      <c r="P2031" s="8" t="s">
        <v>81</v>
      </c>
      <c r="Q2031" s="9" t="s">
        <v>81</v>
      </c>
    </row>
    <row r="2032" spans="1:17" ht="15" hidden="1" x14ac:dyDescent="0.25">
      <c r="A2032" s="3" t="s">
        <v>2205</v>
      </c>
      <c r="B2032" s="3" t="s">
        <v>2</v>
      </c>
      <c r="C2032" s="3" t="s">
        <v>124</v>
      </c>
      <c r="D2032" s="3" t="s">
        <v>196</v>
      </c>
      <c r="E2032" s="5" t="s">
        <v>197</v>
      </c>
      <c r="F2032" s="3" t="s">
        <v>127</v>
      </c>
      <c r="G2032" s="5" t="s">
        <v>128</v>
      </c>
      <c r="H2032" s="3"/>
      <c r="I2032" s="12" t="s">
        <v>57</v>
      </c>
      <c r="J2032" s="3"/>
      <c r="K2032" s="3" t="s">
        <v>58</v>
      </c>
      <c r="L2032" s="11">
        <v>42644</v>
      </c>
      <c r="M2032" s="3">
        <v>12</v>
      </c>
      <c r="N2032" s="3"/>
      <c r="O2032" s="10">
        <v>180000</v>
      </c>
      <c r="P2032" s="8" t="s">
        <v>75</v>
      </c>
      <c r="Q2032" s="9" t="s">
        <v>75</v>
      </c>
    </row>
    <row r="2033" spans="1:17" ht="15" hidden="1" x14ac:dyDescent="0.25">
      <c r="A2033" s="3" t="s">
        <v>2206</v>
      </c>
      <c r="B2033" s="3" t="s">
        <v>5</v>
      </c>
      <c r="C2033" s="3" t="s">
        <v>124</v>
      </c>
      <c r="D2033" s="3" t="s">
        <v>904</v>
      </c>
      <c r="E2033" s="5" t="s">
        <v>905</v>
      </c>
      <c r="F2033" s="3" t="s">
        <v>1529</v>
      </c>
      <c r="G2033" s="5" t="s">
        <v>1530</v>
      </c>
      <c r="H2033" s="3"/>
      <c r="I2033" s="12" t="s">
        <v>57</v>
      </c>
      <c r="J2033" s="3"/>
      <c r="K2033" s="3" t="s">
        <v>58</v>
      </c>
      <c r="L2033" s="11">
        <v>42614</v>
      </c>
      <c r="M2033" s="3">
        <v>12</v>
      </c>
      <c r="N2033" s="3"/>
      <c r="O2033" s="10">
        <v>22652</v>
      </c>
      <c r="P2033" s="8" t="s">
        <v>187</v>
      </c>
      <c r="Q2033" s="9" t="s">
        <v>187</v>
      </c>
    </row>
    <row r="2034" spans="1:17" ht="15" hidden="1" x14ac:dyDescent="0.25">
      <c r="A2034" s="3" t="s">
        <v>3632</v>
      </c>
      <c r="B2034" s="3" t="s">
        <v>6</v>
      </c>
      <c r="C2034" s="3" t="s">
        <v>124</v>
      </c>
      <c r="D2034" s="3" t="s">
        <v>904</v>
      </c>
      <c r="E2034" s="5" t="s">
        <v>905</v>
      </c>
      <c r="F2034" s="3" t="s">
        <v>198</v>
      </c>
      <c r="G2034" s="5" t="s">
        <v>199</v>
      </c>
      <c r="H2034" s="3"/>
      <c r="I2034" s="12" t="s">
        <v>57</v>
      </c>
      <c r="J2034" s="3"/>
      <c r="K2034" s="3" t="s">
        <v>58</v>
      </c>
      <c r="L2034" s="11">
        <v>42430</v>
      </c>
      <c r="M2034" s="3">
        <v>48</v>
      </c>
      <c r="N2034" s="3"/>
      <c r="O2034" s="10">
        <v>257949.28</v>
      </c>
      <c r="P2034" s="8" t="s">
        <v>51</v>
      </c>
      <c r="Q2034" s="9" t="s">
        <v>51</v>
      </c>
    </row>
    <row r="2035" spans="1:17" ht="15" hidden="1" x14ac:dyDescent="0.25">
      <c r="A2035" s="3" t="s">
        <v>3633</v>
      </c>
      <c r="B2035" s="3" t="s">
        <v>18</v>
      </c>
      <c r="C2035" s="3" t="s">
        <v>124</v>
      </c>
      <c r="D2035" s="3" t="s">
        <v>904</v>
      </c>
      <c r="E2035" s="5" t="s">
        <v>905</v>
      </c>
      <c r="F2035" s="3" t="s">
        <v>198</v>
      </c>
      <c r="G2035" s="5" t="s">
        <v>199</v>
      </c>
      <c r="H2035" s="3"/>
      <c r="I2035" s="12" t="s">
        <v>57</v>
      </c>
      <c r="J2035" s="3"/>
      <c r="K2035" s="3" t="s">
        <v>58</v>
      </c>
      <c r="L2035" s="11">
        <v>43282</v>
      </c>
      <c r="M2035" s="3">
        <v>24</v>
      </c>
      <c r="N2035" s="3"/>
      <c r="O2035" s="10">
        <v>214083.88</v>
      </c>
      <c r="P2035" s="8" t="s">
        <v>51</v>
      </c>
      <c r="Q2035" s="9" t="s">
        <v>51</v>
      </c>
    </row>
    <row r="2036" spans="1:17" ht="15" hidden="1" x14ac:dyDescent="0.25">
      <c r="A2036" s="3" t="s">
        <v>3634</v>
      </c>
      <c r="B2036" s="3" t="s">
        <v>8</v>
      </c>
      <c r="C2036" s="3" t="s">
        <v>124</v>
      </c>
      <c r="D2036" s="3" t="s">
        <v>904</v>
      </c>
      <c r="E2036" s="5" t="s">
        <v>905</v>
      </c>
      <c r="F2036" s="3" t="s">
        <v>198</v>
      </c>
      <c r="G2036" s="5" t="s">
        <v>199</v>
      </c>
      <c r="H2036" s="3"/>
      <c r="I2036" s="12" t="s">
        <v>48</v>
      </c>
      <c r="J2036" s="3"/>
      <c r="K2036" s="3" t="s">
        <v>49</v>
      </c>
      <c r="L2036" s="11">
        <v>43009</v>
      </c>
      <c r="M2036" s="3">
        <v>48</v>
      </c>
      <c r="N2036" s="3"/>
      <c r="O2036" s="10">
        <v>170805.59</v>
      </c>
      <c r="P2036" s="8" t="s">
        <v>51</v>
      </c>
      <c r="Q2036" s="9" t="s">
        <v>51</v>
      </c>
    </row>
    <row r="2037" spans="1:17" ht="15" hidden="1" x14ac:dyDescent="0.25">
      <c r="A2037" s="3" t="s">
        <v>3635</v>
      </c>
      <c r="B2037" s="3" t="s">
        <v>5</v>
      </c>
      <c r="C2037" s="3" t="s">
        <v>124</v>
      </c>
      <c r="D2037" s="3" t="s">
        <v>88</v>
      </c>
      <c r="E2037" s="5" t="s">
        <v>89</v>
      </c>
      <c r="F2037" s="3" t="s">
        <v>906</v>
      </c>
      <c r="G2037" s="5" t="s">
        <v>907</v>
      </c>
      <c r="H2037" s="3"/>
      <c r="I2037" s="12" t="s">
        <v>57</v>
      </c>
      <c r="J2037" s="3"/>
      <c r="K2037" s="3" t="s">
        <v>58</v>
      </c>
      <c r="L2037" s="11">
        <v>42552</v>
      </c>
      <c r="M2037" s="3">
        <v>12</v>
      </c>
      <c r="N2037" s="3"/>
      <c r="O2037" s="10">
        <v>5432.64</v>
      </c>
      <c r="P2037" s="8" t="s">
        <v>81</v>
      </c>
      <c r="Q2037" s="9" t="s">
        <v>81</v>
      </c>
    </row>
    <row r="2038" spans="1:17" ht="15" hidden="1" x14ac:dyDescent="0.25">
      <c r="A2038" s="3" t="s">
        <v>3636</v>
      </c>
      <c r="B2038" s="3" t="s">
        <v>2</v>
      </c>
      <c r="C2038" s="3" t="s">
        <v>78</v>
      </c>
      <c r="D2038" s="3" t="s">
        <v>1531</v>
      </c>
      <c r="E2038" s="5" t="s">
        <v>1532</v>
      </c>
      <c r="F2038" s="3"/>
      <c r="G2038" s="5" t="s">
        <v>47</v>
      </c>
      <c r="H2038" s="3"/>
      <c r="I2038" s="12" t="s">
        <v>48</v>
      </c>
      <c r="J2038" s="3"/>
      <c r="K2038" s="3" t="s">
        <v>49</v>
      </c>
      <c r="L2038" s="11">
        <v>42614</v>
      </c>
      <c r="M2038" s="3">
        <v>36</v>
      </c>
      <c r="N2038" s="3"/>
      <c r="O2038" s="10">
        <v>3889992.6</v>
      </c>
      <c r="P2038" s="8" t="s">
        <v>51</v>
      </c>
      <c r="Q2038" s="9" t="s">
        <v>51</v>
      </c>
    </row>
    <row r="2039" spans="1:17" ht="15" hidden="1" x14ac:dyDescent="0.25">
      <c r="A2039" s="3" t="s">
        <v>3637</v>
      </c>
      <c r="B2039" s="3" t="s">
        <v>589</v>
      </c>
      <c r="C2039" s="3" t="s">
        <v>78</v>
      </c>
      <c r="D2039" s="3" t="s">
        <v>1531</v>
      </c>
      <c r="E2039" s="5" t="s">
        <v>1532</v>
      </c>
      <c r="F2039" s="3"/>
      <c r="G2039" s="5" t="s">
        <v>47</v>
      </c>
      <c r="H2039" s="3"/>
      <c r="I2039" s="12" t="s">
        <v>48</v>
      </c>
      <c r="J2039" s="3"/>
      <c r="K2039" s="3" t="s">
        <v>49</v>
      </c>
      <c r="L2039" s="11" t="s">
        <v>50</v>
      </c>
      <c r="M2039" s="3">
        <v>36</v>
      </c>
      <c r="N2039" s="3"/>
      <c r="O2039" s="10">
        <v>3890000</v>
      </c>
      <c r="P2039" s="8" t="s">
        <v>51</v>
      </c>
      <c r="Q2039" s="9" t="s">
        <v>51</v>
      </c>
    </row>
    <row r="2040" spans="1:17" ht="15" hidden="1" x14ac:dyDescent="0.25">
      <c r="A2040" s="3" t="s">
        <v>3638</v>
      </c>
      <c r="B2040" s="3" t="s">
        <v>589</v>
      </c>
      <c r="C2040" s="3" t="s">
        <v>78</v>
      </c>
      <c r="D2040" s="3" t="s">
        <v>1531</v>
      </c>
      <c r="E2040" s="5" t="s">
        <v>1532</v>
      </c>
      <c r="F2040" s="3"/>
      <c r="G2040" s="5" t="s">
        <v>47</v>
      </c>
      <c r="H2040" s="3"/>
      <c r="I2040" s="12" t="s">
        <v>48</v>
      </c>
      <c r="J2040" s="3"/>
      <c r="K2040" s="3" t="s">
        <v>49</v>
      </c>
      <c r="L2040" s="11" t="s">
        <v>50</v>
      </c>
      <c r="M2040" s="3">
        <v>36</v>
      </c>
      <c r="N2040" s="3"/>
      <c r="O2040" s="10">
        <v>4600000</v>
      </c>
      <c r="P2040" s="8" t="s">
        <v>51</v>
      </c>
      <c r="Q2040" s="9" t="s">
        <v>64</v>
      </c>
    </row>
    <row r="2041" spans="1:17" ht="15" hidden="1" x14ac:dyDescent="0.25">
      <c r="A2041" s="3" t="s">
        <v>3639</v>
      </c>
      <c r="B2041" s="3" t="s">
        <v>589</v>
      </c>
      <c r="C2041" s="3" t="s">
        <v>78</v>
      </c>
      <c r="D2041" s="3" t="s">
        <v>1531</v>
      </c>
      <c r="E2041" s="5" t="s">
        <v>1532</v>
      </c>
      <c r="F2041" s="3"/>
      <c r="G2041" s="5" t="s">
        <v>47</v>
      </c>
      <c r="H2041" s="3"/>
      <c r="I2041" s="12" t="s">
        <v>48</v>
      </c>
      <c r="J2041" s="3"/>
      <c r="K2041" s="3" t="s">
        <v>49</v>
      </c>
      <c r="L2041" s="11" t="s">
        <v>50</v>
      </c>
      <c r="M2041" s="3">
        <v>36</v>
      </c>
      <c r="N2041" s="3"/>
      <c r="O2041" s="10">
        <v>300000</v>
      </c>
      <c r="P2041" s="8" t="s">
        <v>51</v>
      </c>
      <c r="Q2041" s="9" t="s">
        <v>213</v>
      </c>
    </row>
    <row r="2042" spans="1:17" ht="15" hidden="1" x14ac:dyDescent="0.25">
      <c r="A2042" s="3" t="s">
        <v>3640</v>
      </c>
      <c r="B2042" s="3" t="s">
        <v>589</v>
      </c>
      <c r="C2042" s="3" t="s">
        <v>78</v>
      </c>
      <c r="D2042" s="3" t="s">
        <v>1531</v>
      </c>
      <c r="E2042" s="5" t="s">
        <v>1532</v>
      </c>
      <c r="F2042" s="3"/>
      <c r="G2042" s="5" t="s">
        <v>47</v>
      </c>
      <c r="H2042" s="3"/>
      <c r="I2042" s="12" t="s">
        <v>48</v>
      </c>
      <c r="J2042" s="3"/>
      <c r="K2042" s="3" t="s">
        <v>49</v>
      </c>
      <c r="L2042" s="11" t="s">
        <v>50</v>
      </c>
      <c r="M2042" s="3">
        <v>36</v>
      </c>
      <c r="N2042" s="3"/>
      <c r="O2042" s="10">
        <v>1200000</v>
      </c>
      <c r="P2042" s="8" t="s">
        <v>51</v>
      </c>
      <c r="Q2042" s="9" t="s">
        <v>81</v>
      </c>
    </row>
    <row r="2043" spans="1:17" ht="15" hidden="1" x14ac:dyDescent="0.25">
      <c r="A2043" s="3" t="s">
        <v>2207</v>
      </c>
      <c r="B2043" s="3" t="s">
        <v>589</v>
      </c>
      <c r="C2043" s="3" t="s">
        <v>78</v>
      </c>
      <c r="D2043" s="3" t="s">
        <v>1531</v>
      </c>
      <c r="E2043" s="5" t="s">
        <v>1532</v>
      </c>
      <c r="F2043" s="3"/>
      <c r="G2043" s="5" t="s">
        <v>47</v>
      </c>
      <c r="H2043" s="3"/>
      <c r="I2043" s="12" t="s">
        <v>48</v>
      </c>
      <c r="J2043" s="3"/>
      <c r="K2043" s="3" t="s">
        <v>49</v>
      </c>
      <c r="L2043" s="11" t="s">
        <v>50</v>
      </c>
      <c r="M2043" s="3">
        <v>36</v>
      </c>
      <c r="N2043" s="3"/>
      <c r="O2043" s="10">
        <v>700000</v>
      </c>
      <c r="P2043" s="8" t="s">
        <v>51</v>
      </c>
      <c r="Q2043" s="9" t="s">
        <v>84</v>
      </c>
    </row>
    <row r="2044" spans="1:17" hidden="1" x14ac:dyDescent="0.3">
      <c r="A2044" s="3" t="s">
        <v>3641</v>
      </c>
      <c r="B2044" s="3" t="s">
        <v>7</v>
      </c>
      <c r="C2044" s="3" t="s">
        <v>52</v>
      </c>
      <c r="D2044" s="3" t="s">
        <v>53</v>
      </c>
      <c r="E2044" s="5" t="s">
        <v>54</v>
      </c>
      <c r="F2044" s="3" t="s">
        <v>1285</v>
      </c>
      <c r="G2044" s="5" t="s">
        <v>1286</v>
      </c>
      <c r="H2044" s="3"/>
      <c r="I2044" s="12" t="s">
        <v>48</v>
      </c>
      <c r="J2044" s="3"/>
      <c r="K2044" s="3" t="s">
        <v>49</v>
      </c>
      <c r="L2044" s="11">
        <v>42917</v>
      </c>
      <c r="M2044" s="3">
        <v>36</v>
      </c>
      <c r="N2044" s="3"/>
      <c r="O2044" s="10">
        <v>6400</v>
      </c>
      <c r="P2044" s="8" t="s">
        <v>59</v>
      </c>
      <c r="Q2044" s="9" t="s">
        <v>59</v>
      </c>
    </row>
    <row r="2045" spans="1:17" hidden="1" x14ac:dyDescent="0.3">
      <c r="A2045" s="3" t="s">
        <v>3642</v>
      </c>
      <c r="B2045" s="3" t="s">
        <v>6</v>
      </c>
      <c r="C2045" s="3" t="s">
        <v>78</v>
      </c>
      <c r="D2045" s="3" t="s">
        <v>1531</v>
      </c>
      <c r="E2045" s="5" t="s">
        <v>1532</v>
      </c>
      <c r="F2045" s="3"/>
      <c r="G2045" s="5" t="s">
        <v>47</v>
      </c>
      <c r="H2045" s="3"/>
      <c r="I2045" s="12" t="s">
        <v>48</v>
      </c>
      <c r="J2045" s="3"/>
      <c r="K2045" s="3" t="s">
        <v>49</v>
      </c>
      <c r="L2045" s="11" t="s">
        <v>50</v>
      </c>
      <c r="M2045" s="3">
        <v>12</v>
      </c>
      <c r="N2045" s="3"/>
      <c r="O2045" s="10">
        <v>145454.54999999999</v>
      </c>
      <c r="P2045" s="8" t="s">
        <v>59</v>
      </c>
      <c r="Q2045" s="9" t="s">
        <v>59</v>
      </c>
    </row>
    <row r="2046" spans="1:17" ht="15" hidden="1" x14ac:dyDescent="0.25">
      <c r="A2046" s="3" t="s">
        <v>2208</v>
      </c>
      <c r="B2046" s="3" t="s">
        <v>8</v>
      </c>
      <c r="C2046" s="3" t="s">
        <v>52</v>
      </c>
      <c r="D2046" s="3" t="s">
        <v>255</v>
      </c>
      <c r="E2046" s="5" t="s">
        <v>256</v>
      </c>
      <c r="F2046" s="3" t="s">
        <v>257</v>
      </c>
      <c r="G2046" s="5" t="s">
        <v>258</v>
      </c>
      <c r="H2046" s="3"/>
      <c r="I2046" s="12" t="s">
        <v>48</v>
      </c>
      <c r="J2046" s="3"/>
      <c r="K2046" s="3" t="s">
        <v>49</v>
      </c>
      <c r="L2046" s="11" t="s">
        <v>50</v>
      </c>
      <c r="M2046" s="3">
        <v>24</v>
      </c>
      <c r="N2046" s="3"/>
      <c r="O2046" s="10">
        <v>100000</v>
      </c>
      <c r="P2046" s="8" t="s">
        <v>75</v>
      </c>
      <c r="Q2046" s="9" t="s">
        <v>75</v>
      </c>
    </row>
    <row r="2047" spans="1:17" ht="15" hidden="1" x14ac:dyDescent="0.25">
      <c r="A2047" s="3" t="s">
        <v>3643</v>
      </c>
      <c r="B2047" s="3" t="s">
        <v>5</v>
      </c>
      <c r="C2047" s="3" t="s">
        <v>52</v>
      </c>
      <c r="D2047" s="3" t="s">
        <v>53</v>
      </c>
      <c r="E2047" s="5" t="s">
        <v>54</v>
      </c>
      <c r="F2047" s="3" t="s">
        <v>1533</v>
      </c>
      <c r="G2047" s="5" t="s">
        <v>1534</v>
      </c>
      <c r="H2047" s="3"/>
      <c r="I2047" s="12" t="s">
        <v>57</v>
      </c>
      <c r="J2047" s="3"/>
      <c r="K2047" s="3" t="s">
        <v>58</v>
      </c>
      <c r="L2047" s="11">
        <v>42614</v>
      </c>
      <c r="M2047" s="3">
        <v>36</v>
      </c>
      <c r="N2047" s="3"/>
      <c r="O2047" s="10">
        <v>52142.86</v>
      </c>
      <c r="P2047" s="8" t="s">
        <v>51</v>
      </c>
      <c r="Q2047" s="9" t="s">
        <v>51</v>
      </c>
    </row>
    <row r="2048" spans="1:17" ht="15" hidden="1" x14ac:dyDescent="0.25">
      <c r="A2048" s="3" t="s">
        <v>3644</v>
      </c>
      <c r="B2048" s="3" t="s">
        <v>7</v>
      </c>
      <c r="C2048" s="3" t="s">
        <v>52</v>
      </c>
      <c r="D2048" s="3" t="s">
        <v>1535</v>
      </c>
      <c r="E2048" s="5" t="s">
        <v>1536</v>
      </c>
      <c r="F2048" s="3" t="s">
        <v>1537</v>
      </c>
      <c r="G2048" s="5" t="s">
        <v>1538</v>
      </c>
      <c r="H2048" s="3"/>
      <c r="I2048" s="12" t="s">
        <v>57</v>
      </c>
      <c r="J2048" s="3"/>
      <c r="K2048" s="3" t="s">
        <v>58</v>
      </c>
      <c r="L2048" s="11" t="s">
        <v>50</v>
      </c>
      <c r="M2048" s="3">
        <v>36</v>
      </c>
      <c r="N2048" s="3"/>
      <c r="O2048" s="10">
        <v>5000</v>
      </c>
      <c r="P2048" s="8" t="s">
        <v>113</v>
      </c>
      <c r="Q2048" s="9" t="s">
        <v>113</v>
      </c>
    </row>
    <row r="2049" spans="1:17" ht="15" hidden="1" x14ac:dyDescent="0.25">
      <c r="A2049" s="3" t="s">
        <v>3645</v>
      </c>
      <c r="B2049" s="3" t="s">
        <v>5</v>
      </c>
      <c r="C2049" s="3" t="s">
        <v>52</v>
      </c>
      <c r="D2049" s="3" t="s">
        <v>53</v>
      </c>
      <c r="E2049" s="5" t="s">
        <v>54</v>
      </c>
      <c r="F2049" s="3" t="s">
        <v>1539</v>
      </c>
      <c r="G2049" s="5" t="s">
        <v>1540</v>
      </c>
      <c r="H2049" s="3"/>
      <c r="I2049" s="12" t="s">
        <v>48</v>
      </c>
      <c r="J2049" s="3"/>
      <c r="K2049" s="3" t="s">
        <v>49</v>
      </c>
      <c r="L2049" s="11">
        <v>42522</v>
      </c>
      <c r="M2049" s="3">
        <v>36</v>
      </c>
      <c r="N2049" s="3"/>
      <c r="O2049" s="10">
        <v>78404.42</v>
      </c>
      <c r="P2049" s="8" t="s">
        <v>51</v>
      </c>
      <c r="Q2049" s="9" t="s">
        <v>51</v>
      </c>
    </row>
    <row r="2050" spans="1:17" ht="15" hidden="1" x14ac:dyDescent="0.25">
      <c r="A2050" s="3" t="s">
        <v>3646</v>
      </c>
      <c r="B2050" s="3" t="s">
        <v>7</v>
      </c>
      <c r="C2050" s="3" t="s">
        <v>44</v>
      </c>
      <c r="D2050" s="3" t="s">
        <v>45</v>
      </c>
      <c r="E2050" s="5" t="s">
        <v>46</v>
      </c>
      <c r="F2050" s="3"/>
      <c r="G2050" s="5" t="s">
        <v>47</v>
      </c>
      <c r="H2050" s="3"/>
      <c r="I2050" s="12" t="s">
        <v>48</v>
      </c>
      <c r="J2050" s="3"/>
      <c r="K2050" s="3" t="s">
        <v>49</v>
      </c>
      <c r="L2050" s="11" t="s">
        <v>50</v>
      </c>
      <c r="M2050" s="3">
        <v>12</v>
      </c>
      <c r="N2050" s="3"/>
      <c r="O2050" s="10">
        <v>146400</v>
      </c>
      <c r="P2050" s="8" t="s">
        <v>51</v>
      </c>
      <c r="Q2050" s="9" t="s">
        <v>51</v>
      </c>
    </row>
    <row r="2051" spans="1:17" ht="15" hidden="1" x14ac:dyDescent="0.25">
      <c r="A2051" s="3" t="s">
        <v>2209</v>
      </c>
      <c r="B2051" s="3" t="s">
        <v>7</v>
      </c>
      <c r="C2051" s="3" t="s">
        <v>78</v>
      </c>
      <c r="D2051" s="3" t="s">
        <v>1317</v>
      </c>
      <c r="E2051" s="5" t="s">
        <v>1318</v>
      </c>
      <c r="F2051" s="3"/>
      <c r="G2051" s="5" t="s">
        <v>47</v>
      </c>
      <c r="H2051" s="3"/>
      <c r="I2051" s="12" t="s">
        <v>48</v>
      </c>
      <c r="J2051" s="3"/>
      <c r="K2051" s="3" t="s">
        <v>49</v>
      </c>
      <c r="L2051" s="11" t="s">
        <v>50</v>
      </c>
      <c r="M2051" s="3">
        <v>12</v>
      </c>
      <c r="N2051" s="3"/>
      <c r="O2051" s="10">
        <v>65600</v>
      </c>
      <c r="P2051" s="8" t="s">
        <v>84</v>
      </c>
      <c r="Q2051" s="9" t="s">
        <v>84</v>
      </c>
    </row>
    <row r="2052" spans="1:17" ht="15" hidden="1" x14ac:dyDescent="0.25">
      <c r="A2052" s="3" t="s">
        <v>3647</v>
      </c>
      <c r="B2052" s="3" t="s">
        <v>7</v>
      </c>
      <c r="C2052" s="3" t="s">
        <v>44</v>
      </c>
      <c r="D2052" s="3" t="s">
        <v>45</v>
      </c>
      <c r="E2052" s="5" t="s">
        <v>46</v>
      </c>
      <c r="F2052" s="3"/>
      <c r="G2052" s="5" t="s">
        <v>47</v>
      </c>
      <c r="H2052" s="3"/>
      <c r="I2052" s="12" t="s">
        <v>48</v>
      </c>
      <c r="J2052" s="3"/>
      <c r="K2052" s="3" t="s">
        <v>49</v>
      </c>
      <c r="L2052" s="11" t="s">
        <v>50</v>
      </c>
      <c r="M2052" s="3">
        <v>12</v>
      </c>
      <c r="N2052" s="3"/>
      <c r="O2052" s="10">
        <v>549000</v>
      </c>
      <c r="P2052" s="8" t="s">
        <v>51</v>
      </c>
      <c r="Q2052" s="7" t="s">
        <v>51</v>
      </c>
    </row>
    <row r="2053" spans="1:17" ht="15" hidden="1" x14ac:dyDescent="0.25">
      <c r="A2053" s="3" t="s">
        <v>3648</v>
      </c>
      <c r="B2053" s="3" t="s">
        <v>2</v>
      </c>
      <c r="C2053" s="3" t="s">
        <v>124</v>
      </c>
      <c r="D2053" s="3" t="s">
        <v>196</v>
      </c>
      <c r="E2053" s="5" t="s">
        <v>197</v>
      </c>
      <c r="F2053" s="3" t="s">
        <v>198</v>
      </c>
      <c r="G2053" s="5" t="s">
        <v>199</v>
      </c>
      <c r="H2053" s="3"/>
      <c r="I2053" s="12" t="s">
        <v>57</v>
      </c>
      <c r="J2053" s="3"/>
      <c r="K2053" s="3" t="s">
        <v>58</v>
      </c>
      <c r="L2053" s="11">
        <v>42705</v>
      </c>
      <c r="M2053" s="3">
        <v>12</v>
      </c>
      <c r="N2053" s="3"/>
      <c r="O2053" s="10">
        <v>482041.32</v>
      </c>
      <c r="P2053" s="8" t="s">
        <v>51</v>
      </c>
      <c r="Q2053" s="9" t="s">
        <v>51</v>
      </c>
    </row>
    <row r="2054" spans="1:17" ht="15" hidden="1" x14ac:dyDescent="0.25">
      <c r="A2054" s="3" t="s">
        <v>2210</v>
      </c>
      <c r="B2054" s="3" t="s">
        <v>2</v>
      </c>
      <c r="C2054" s="3" t="s">
        <v>78</v>
      </c>
      <c r="D2054" s="3" t="s">
        <v>1541</v>
      </c>
      <c r="E2054" s="5" t="s">
        <v>1542</v>
      </c>
      <c r="F2054" s="3"/>
      <c r="G2054" s="5" t="s">
        <v>47</v>
      </c>
      <c r="H2054" s="3"/>
      <c r="I2054" s="12" t="s">
        <v>48</v>
      </c>
      <c r="J2054" s="3"/>
      <c r="K2054" s="3" t="s">
        <v>49</v>
      </c>
      <c r="L2054" s="11" t="s">
        <v>50</v>
      </c>
      <c r="M2054" s="3">
        <v>48</v>
      </c>
      <c r="N2054" s="3"/>
      <c r="O2054" s="10">
        <v>10000</v>
      </c>
      <c r="P2054" s="8" t="s">
        <v>92</v>
      </c>
      <c r="Q2054" s="9" t="s">
        <v>92</v>
      </c>
    </row>
    <row r="2055" spans="1:17" ht="15" hidden="1" x14ac:dyDescent="0.25">
      <c r="A2055" s="3" t="s">
        <v>2211</v>
      </c>
      <c r="B2055" s="3" t="s">
        <v>5</v>
      </c>
      <c r="C2055" s="3" t="s">
        <v>78</v>
      </c>
      <c r="D2055" s="3" t="s">
        <v>1541</v>
      </c>
      <c r="E2055" s="5" t="s">
        <v>1542</v>
      </c>
      <c r="F2055" s="3"/>
      <c r="G2055" s="5" t="s">
        <v>47</v>
      </c>
      <c r="H2055" s="3"/>
      <c r="I2055" s="12" t="s">
        <v>48</v>
      </c>
      <c r="J2055" s="3"/>
      <c r="K2055" s="3" t="s">
        <v>49</v>
      </c>
      <c r="L2055" s="11">
        <v>42705</v>
      </c>
      <c r="M2055" s="3">
        <v>48</v>
      </c>
      <c r="N2055" s="3"/>
      <c r="O2055" s="10">
        <v>46000</v>
      </c>
      <c r="P2055" s="8" t="s">
        <v>92</v>
      </c>
      <c r="Q2055" s="9" t="s">
        <v>92</v>
      </c>
    </row>
    <row r="2056" spans="1:17" hidden="1" x14ac:dyDescent="0.3">
      <c r="A2056" s="3" t="s">
        <v>3649</v>
      </c>
      <c r="B2056" s="3" t="s">
        <v>5</v>
      </c>
      <c r="C2056" s="3" t="s">
        <v>52</v>
      </c>
      <c r="D2056" s="3" t="s">
        <v>841</v>
      </c>
      <c r="E2056" s="5" t="s">
        <v>842</v>
      </c>
      <c r="F2056" s="3" t="s">
        <v>724</v>
      </c>
      <c r="G2056" s="5" t="s">
        <v>725</v>
      </c>
      <c r="H2056" s="3"/>
      <c r="I2056" s="12" t="s">
        <v>57</v>
      </c>
      <c r="J2056" s="3"/>
      <c r="K2056" s="3" t="s">
        <v>58</v>
      </c>
      <c r="L2056" s="11">
        <v>42736</v>
      </c>
      <c r="M2056" s="3">
        <v>24</v>
      </c>
      <c r="N2056" s="3"/>
      <c r="O2056" s="10">
        <v>22475</v>
      </c>
      <c r="P2056" s="8" t="s">
        <v>59</v>
      </c>
      <c r="Q2056" s="9" t="s">
        <v>59</v>
      </c>
    </row>
    <row r="2057" spans="1:17" hidden="1" x14ac:dyDescent="0.3">
      <c r="A2057" s="3" t="s">
        <v>3650</v>
      </c>
      <c r="B2057" s="3" t="s">
        <v>5</v>
      </c>
      <c r="C2057" s="3" t="s">
        <v>52</v>
      </c>
      <c r="D2057" s="3" t="s">
        <v>602</v>
      </c>
      <c r="E2057" s="5" t="s">
        <v>603</v>
      </c>
      <c r="F2057" s="3" t="s">
        <v>1543</v>
      </c>
      <c r="G2057" s="5" t="s">
        <v>1544</v>
      </c>
      <c r="H2057" s="3"/>
      <c r="I2057" s="12" t="s">
        <v>57</v>
      </c>
      <c r="J2057" s="3"/>
      <c r="K2057" s="3" t="s">
        <v>58</v>
      </c>
      <c r="L2057" s="11">
        <v>42736</v>
      </c>
      <c r="M2057" s="3">
        <v>24</v>
      </c>
      <c r="N2057" s="3"/>
      <c r="O2057" s="10">
        <v>30600</v>
      </c>
      <c r="P2057" s="8" t="s">
        <v>59</v>
      </c>
      <c r="Q2057" s="9" t="s">
        <v>59</v>
      </c>
    </row>
    <row r="2058" spans="1:17" hidden="1" x14ac:dyDescent="0.3">
      <c r="A2058" s="3" t="s">
        <v>3651</v>
      </c>
      <c r="B2058" s="3" t="s">
        <v>5</v>
      </c>
      <c r="C2058" s="3" t="s">
        <v>52</v>
      </c>
      <c r="D2058" s="3" t="s">
        <v>602</v>
      </c>
      <c r="E2058" s="5" t="s">
        <v>603</v>
      </c>
      <c r="F2058" s="3" t="s">
        <v>1543</v>
      </c>
      <c r="G2058" s="5" t="s">
        <v>1544</v>
      </c>
      <c r="H2058" s="3"/>
      <c r="I2058" s="12" t="s">
        <v>57</v>
      </c>
      <c r="J2058" s="3"/>
      <c r="K2058" s="3" t="s">
        <v>58</v>
      </c>
      <c r="L2058" s="11">
        <v>42736</v>
      </c>
      <c r="M2058" s="3">
        <v>24</v>
      </c>
      <c r="N2058" s="3"/>
      <c r="O2058" s="10">
        <v>28000</v>
      </c>
      <c r="P2058" s="8" t="s">
        <v>59</v>
      </c>
      <c r="Q2058" s="9" t="s">
        <v>59</v>
      </c>
    </row>
    <row r="2059" spans="1:17" hidden="1" x14ac:dyDescent="0.3">
      <c r="A2059" s="3" t="s">
        <v>3652</v>
      </c>
      <c r="B2059" s="3" t="s">
        <v>5</v>
      </c>
      <c r="C2059" s="3" t="s">
        <v>52</v>
      </c>
      <c r="D2059" s="3" t="s">
        <v>602</v>
      </c>
      <c r="E2059" s="5" t="s">
        <v>603</v>
      </c>
      <c r="F2059" s="3" t="s">
        <v>1543</v>
      </c>
      <c r="G2059" s="5" t="s">
        <v>1544</v>
      </c>
      <c r="H2059" s="3"/>
      <c r="I2059" s="12" t="s">
        <v>57</v>
      </c>
      <c r="J2059" s="3"/>
      <c r="K2059" s="3" t="s">
        <v>58</v>
      </c>
      <c r="L2059" s="11">
        <v>42736</v>
      </c>
      <c r="M2059" s="3">
        <v>24</v>
      </c>
      <c r="N2059" s="3"/>
      <c r="O2059" s="10">
        <v>52500</v>
      </c>
      <c r="P2059" s="8" t="s">
        <v>59</v>
      </c>
      <c r="Q2059" s="9" t="s">
        <v>59</v>
      </c>
    </row>
    <row r="2060" spans="1:17" hidden="1" x14ac:dyDescent="0.3">
      <c r="A2060" s="3" t="s">
        <v>3653</v>
      </c>
      <c r="B2060" s="3" t="s">
        <v>5</v>
      </c>
      <c r="C2060" s="3" t="s">
        <v>52</v>
      </c>
      <c r="D2060" s="3" t="s">
        <v>602</v>
      </c>
      <c r="E2060" s="5" t="s">
        <v>603</v>
      </c>
      <c r="F2060" s="3" t="s">
        <v>1545</v>
      </c>
      <c r="G2060" s="5" t="s">
        <v>1546</v>
      </c>
      <c r="H2060" s="3"/>
      <c r="I2060" s="12" t="s">
        <v>57</v>
      </c>
      <c r="J2060" s="3"/>
      <c r="K2060" s="3" t="s">
        <v>58</v>
      </c>
      <c r="L2060" s="11">
        <v>42736</v>
      </c>
      <c r="M2060" s="3">
        <v>24</v>
      </c>
      <c r="N2060" s="3"/>
      <c r="O2060" s="10">
        <v>16995</v>
      </c>
      <c r="P2060" s="8" t="s">
        <v>59</v>
      </c>
      <c r="Q2060" s="9" t="s">
        <v>59</v>
      </c>
    </row>
    <row r="2061" spans="1:17" hidden="1" x14ac:dyDescent="0.3">
      <c r="A2061" s="3" t="s">
        <v>3654</v>
      </c>
      <c r="B2061" s="3" t="s">
        <v>5</v>
      </c>
      <c r="C2061" s="3" t="s">
        <v>52</v>
      </c>
      <c r="D2061" s="3" t="s">
        <v>602</v>
      </c>
      <c r="E2061" s="5" t="s">
        <v>603</v>
      </c>
      <c r="F2061" s="3" t="s">
        <v>1543</v>
      </c>
      <c r="G2061" s="5" t="s">
        <v>1544</v>
      </c>
      <c r="H2061" s="3"/>
      <c r="I2061" s="12" t="s">
        <v>57</v>
      </c>
      <c r="J2061" s="3"/>
      <c r="K2061" s="3" t="s">
        <v>58</v>
      </c>
      <c r="L2061" s="11">
        <v>42736</v>
      </c>
      <c r="M2061" s="3">
        <v>24</v>
      </c>
      <c r="N2061" s="3"/>
      <c r="O2061" s="10">
        <v>78000</v>
      </c>
      <c r="P2061" s="8" t="s">
        <v>59</v>
      </c>
      <c r="Q2061" s="9" t="s">
        <v>59</v>
      </c>
    </row>
    <row r="2062" spans="1:17" hidden="1" x14ac:dyDescent="0.3">
      <c r="A2062" s="3" t="s">
        <v>3655</v>
      </c>
      <c r="B2062" s="3" t="s">
        <v>5</v>
      </c>
      <c r="C2062" s="3" t="s">
        <v>52</v>
      </c>
      <c r="D2062" s="3" t="s">
        <v>602</v>
      </c>
      <c r="E2062" s="5" t="s">
        <v>603</v>
      </c>
      <c r="F2062" s="3" t="s">
        <v>1543</v>
      </c>
      <c r="G2062" s="5" t="s">
        <v>1544</v>
      </c>
      <c r="H2062" s="3"/>
      <c r="I2062" s="12" t="s">
        <v>57</v>
      </c>
      <c r="J2062" s="3"/>
      <c r="K2062" s="3" t="s">
        <v>58</v>
      </c>
      <c r="L2062" s="11">
        <v>42736</v>
      </c>
      <c r="M2062" s="3">
        <v>24</v>
      </c>
      <c r="N2062" s="3"/>
      <c r="O2062" s="10">
        <v>32970</v>
      </c>
      <c r="P2062" s="8" t="s">
        <v>59</v>
      </c>
      <c r="Q2062" s="9" t="s">
        <v>59</v>
      </c>
    </row>
    <row r="2063" spans="1:17" hidden="1" x14ac:dyDescent="0.3">
      <c r="A2063" s="3" t="s">
        <v>3656</v>
      </c>
      <c r="B2063" s="3" t="s">
        <v>5</v>
      </c>
      <c r="C2063" s="3" t="s">
        <v>52</v>
      </c>
      <c r="D2063" s="3" t="s">
        <v>950</v>
      </c>
      <c r="E2063" s="5" t="s">
        <v>951</v>
      </c>
      <c r="F2063" s="3" t="s">
        <v>1547</v>
      </c>
      <c r="G2063" s="5" t="s">
        <v>1548</v>
      </c>
      <c r="H2063" s="3"/>
      <c r="I2063" s="12" t="s">
        <v>57</v>
      </c>
      <c r="J2063" s="3"/>
      <c r="K2063" s="3" t="s">
        <v>58</v>
      </c>
      <c r="L2063" s="11">
        <v>42736</v>
      </c>
      <c r="M2063" s="3">
        <v>24</v>
      </c>
      <c r="N2063" s="3"/>
      <c r="O2063" s="10">
        <v>25140</v>
      </c>
      <c r="P2063" s="8" t="s">
        <v>59</v>
      </c>
      <c r="Q2063" s="9" t="s">
        <v>59</v>
      </c>
    </row>
    <row r="2064" spans="1:17" ht="15" hidden="1" x14ac:dyDescent="0.25">
      <c r="A2064" s="3" t="s">
        <v>2212</v>
      </c>
      <c r="B2064" s="3" t="s">
        <v>7</v>
      </c>
      <c r="C2064" s="3" t="s">
        <v>52</v>
      </c>
      <c r="D2064" s="3" t="s">
        <v>53</v>
      </c>
      <c r="E2064" s="5" t="s">
        <v>54</v>
      </c>
      <c r="F2064" s="3" t="s">
        <v>1549</v>
      </c>
      <c r="G2064" s="5" t="s">
        <v>1550</v>
      </c>
      <c r="H2064" s="3"/>
      <c r="I2064" s="12" t="s">
        <v>57</v>
      </c>
      <c r="J2064" s="3"/>
      <c r="K2064" s="3" t="s">
        <v>58</v>
      </c>
      <c r="L2064" s="11">
        <v>42736</v>
      </c>
      <c r="M2064" s="3">
        <v>24</v>
      </c>
      <c r="N2064" s="3"/>
      <c r="O2064" s="10">
        <v>9500</v>
      </c>
      <c r="P2064" s="8" t="s">
        <v>84</v>
      </c>
      <c r="Q2064" s="9" t="s">
        <v>84</v>
      </c>
    </row>
    <row r="2065" spans="1:17" ht="15" hidden="1" x14ac:dyDescent="0.25">
      <c r="A2065" s="3" t="s">
        <v>3657</v>
      </c>
      <c r="B2065" s="3" t="s">
        <v>3</v>
      </c>
      <c r="C2065" s="3" t="s">
        <v>52</v>
      </c>
      <c r="D2065" s="3" t="s">
        <v>1551</v>
      </c>
      <c r="E2065" s="5" t="s">
        <v>1552</v>
      </c>
      <c r="F2065" s="3" t="s">
        <v>1547</v>
      </c>
      <c r="G2065" s="5" t="s">
        <v>1548</v>
      </c>
      <c r="H2065" s="3"/>
      <c r="I2065" s="12" t="s">
        <v>57</v>
      </c>
      <c r="J2065" s="3"/>
      <c r="K2065" s="3" t="s">
        <v>58</v>
      </c>
      <c r="L2065" s="11">
        <v>43070</v>
      </c>
      <c r="M2065" s="3">
        <v>24</v>
      </c>
      <c r="N2065" s="3"/>
      <c r="O2065" s="10">
        <v>7000</v>
      </c>
      <c r="P2065" s="8" t="s">
        <v>81</v>
      </c>
      <c r="Q2065" s="9" t="s">
        <v>81</v>
      </c>
    </row>
    <row r="2066" spans="1:17" hidden="1" x14ac:dyDescent="0.3">
      <c r="A2066" s="3" t="s">
        <v>3658</v>
      </c>
      <c r="B2066" s="3" t="s">
        <v>5</v>
      </c>
      <c r="C2066" s="3" t="s">
        <v>52</v>
      </c>
      <c r="D2066" s="3" t="s">
        <v>950</v>
      </c>
      <c r="E2066" s="5" t="s">
        <v>951</v>
      </c>
      <c r="F2066" s="3" t="s">
        <v>1545</v>
      </c>
      <c r="G2066" s="5" t="s">
        <v>1546</v>
      </c>
      <c r="H2066" s="3"/>
      <c r="I2066" s="12" t="s">
        <v>57</v>
      </c>
      <c r="J2066" s="3"/>
      <c r="K2066" s="3" t="s">
        <v>58</v>
      </c>
      <c r="L2066" s="11">
        <v>42736</v>
      </c>
      <c r="M2066" s="3">
        <v>24</v>
      </c>
      <c r="N2066" s="3"/>
      <c r="O2066" s="10">
        <v>23670</v>
      </c>
      <c r="P2066" s="8" t="s">
        <v>59</v>
      </c>
      <c r="Q2066" s="9" t="s">
        <v>59</v>
      </c>
    </row>
    <row r="2067" spans="1:17" ht="15" hidden="1" x14ac:dyDescent="0.25">
      <c r="A2067" s="3" t="s">
        <v>2213</v>
      </c>
      <c r="B2067" s="3" t="s">
        <v>8</v>
      </c>
      <c r="C2067" s="3" t="s">
        <v>52</v>
      </c>
      <c r="D2067" s="3" t="s">
        <v>71</v>
      </c>
      <c r="E2067" s="5" t="s">
        <v>72</v>
      </c>
      <c r="F2067" s="3" t="s">
        <v>774</v>
      </c>
      <c r="G2067" s="5" t="s">
        <v>775</v>
      </c>
      <c r="H2067" s="3"/>
      <c r="I2067" s="12" t="s">
        <v>48</v>
      </c>
      <c r="J2067" s="3"/>
      <c r="K2067" s="3" t="s">
        <v>49</v>
      </c>
      <c r="L2067" s="11" t="s">
        <v>50</v>
      </c>
      <c r="M2067" s="3">
        <v>12</v>
      </c>
      <c r="N2067" s="3"/>
      <c r="O2067" s="10">
        <v>82000</v>
      </c>
      <c r="P2067" s="8" t="s">
        <v>75</v>
      </c>
      <c r="Q2067" s="9" t="s">
        <v>75</v>
      </c>
    </row>
    <row r="2068" spans="1:17" ht="15" hidden="1" x14ac:dyDescent="0.25">
      <c r="A2068" s="3" t="s">
        <v>3659</v>
      </c>
      <c r="B2068" s="3" t="s">
        <v>2</v>
      </c>
      <c r="C2068" s="3" t="s">
        <v>52</v>
      </c>
      <c r="D2068" s="3" t="s">
        <v>53</v>
      </c>
      <c r="E2068" s="5" t="s">
        <v>54</v>
      </c>
      <c r="F2068" s="3" t="s">
        <v>1553</v>
      </c>
      <c r="G2068" s="5" t="s">
        <v>1554</v>
      </c>
      <c r="H2068" s="3"/>
      <c r="I2068" s="12" t="s">
        <v>48</v>
      </c>
      <c r="J2068" s="3"/>
      <c r="K2068" s="3" t="s">
        <v>49</v>
      </c>
      <c r="L2068" s="11">
        <v>42705</v>
      </c>
      <c r="M2068" s="3">
        <v>12</v>
      </c>
      <c r="N2068" s="3"/>
      <c r="O2068" s="10">
        <v>87679.78</v>
      </c>
      <c r="P2068" s="8" t="s">
        <v>51</v>
      </c>
      <c r="Q2068" s="9" t="s">
        <v>51</v>
      </c>
    </row>
    <row r="2069" spans="1:17" ht="15" hidden="1" x14ac:dyDescent="0.25">
      <c r="A2069" s="3" t="s">
        <v>3660</v>
      </c>
      <c r="B2069" s="3" t="s">
        <v>7</v>
      </c>
      <c r="C2069" s="3" t="s">
        <v>52</v>
      </c>
      <c r="D2069" s="3" t="s">
        <v>53</v>
      </c>
      <c r="E2069" s="5" t="s">
        <v>54</v>
      </c>
      <c r="F2069" s="3" t="s">
        <v>62</v>
      </c>
      <c r="G2069" s="5" t="s">
        <v>63</v>
      </c>
      <c r="H2069" s="3"/>
      <c r="I2069" s="12" t="s">
        <v>57</v>
      </c>
      <c r="J2069" s="3"/>
      <c r="K2069" s="3" t="s">
        <v>58</v>
      </c>
      <c r="L2069" s="11" t="s">
        <v>50</v>
      </c>
      <c r="M2069" s="3">
        <v>12</v>
      </c>
      <c r="N2069" s="3"/>
      <c r="O2069" s="10">
        <v>244000</v>
      </c>
      <c r="P2069" s="8" t="s">
        <v>103</v>
      </c>
      <c r="Q2069" s="9" t="s">
        <v>103</v>
      </c>
    </row>
    <row r="2070" spans="1:17" ht="15" hidden="1" x14ac:dyDescent="0.25">
      <c r="A2070" s="3" t="s">
        <v>2214</v>
      </c>
      <c r="B2070" s="3" t="s">
        <v>7</v>
      </c>
      <c r="C2070" s="3" t="s">
        <v>52</v>
      </c>
      <c r="D2070" s="3" t="s">
        <v>71</v>
      </c>
      <c r="E2070" s="5" t="s">
        <v>72</v>
      </c>
      <c r="F2070" s="3" t="s">
        <v>111</v>
      </c>
      <c r="G2070" s="5" t="s">
        <v>112</v>
      </c>
      <c r="H2070" s="3"/>
      <c r="I2070" s="12" t="s">
        <v>48</v>
      </c>
      <c r="J2070" s="3"/>
      <c r="K2070" s="3" t="s">
        <v>49</v>
      </c>
      <c r="L2070" s="11" t="s">
        <v>50</v>
      </c>
      <c r="M2070" s="3">
        <v>12</v>
      </c>
      <c r="N2070" s="3"/>
      <c r="O2070" s="10">
        <v>430000</v>
      </c>
      <c r="P2070" s="8" t="s">
        <v>75</v>
      </c>
      <c r="Q2070" s="9" t="s">
        <v>75</v>
      </c>
    </row>
    <row r="2071" spans="1:17" ht="15" hidden="1" x14ac:dyDescent="0.25">
      <c r="A2071" s="3" t="s">
        <v>2215</v>
      </c>
      <c r="B2071" s="3" t="s">
        <v>7</v>
      </c>
      <c r="C2071" s="3" t="s">
        <v>52</v>
      </c>
      <c r="D2071" s="3" t="s">
        <v>53</v>
      </c>
      <c r="E2071" s="5" t="s">
        <v>54</v>
      </c>
      <c r="F2071" s="3" t="s">
        <v>257</v>
      </c>
      <c r="G2071" s="5" t="s">
        <v>258</v>
      </c>
      <c r="H2071" s="3"/>
      <c r="I2071" s="12" t="s">
        <v>48</v>
      </c>
      <c r="J2071" s="3"/>
      <c r="K2071" s="3" t="s">
        <v>49</v>
      </c>
      <c r="L2071" s="11">
        <v>42826</v>
      </c>
      <c r="M2071" s="3">
        <v>36</v>
      </c>
      <c r="N2071" s="3"/>
      <c r="O2071" s="10">
        <v>54000</v>
      </c>
      <c r="P2071" s="8" t="s">
        <v>84</v>
      </c>
      <c r="Q2071" s="9" t="s">
        <v>84</v>
      </c>
    </row>
    <row r="2072" spans="1:17" ht="15" hidden="1" x14ac:dyDescent="0.25">
      <c r="A2072" s="3" t="s">
        <v>3661</v>
      </c>
      <c r="B2072" s="3" t="s">
        <v>6</v>
      </c>
      <c r="C2072" s="3" t="s">
        <v>78</v>
      </c>
      <c r="D2072" s="3" t="s">
        <v>1297</v>
      </c>
      <c r="E2072" s="5" t="s">
        <v>1298</v>
      </c>
      <c r="F2072" s="3"/>
      <c r="G2072" s="5" t="s">
        <v>47</v>
      </c>
      <c r="H2072" s="3"/>
      <c r="I2072" s="12" t="s">
        <v>48</v>
      </c>
      <c r="J2072" s="3"/>
      <c r="K2072" s="3" t="s">
        <v>49</v>
      </c>
      <c r="L2072" s="11" t="s">
        <v>50</v>
      </c>
      <c r="M2072" s="3">
        <v>12</v>
      </c>
      <c r="N2072" s="3"/>
      <c r="O2072" s="10">
        <v>40000</v>
      </c>
      <c r="P2072" s="8" t="s">
        <v>103</v>
      </c>
      <c r="Q2072" s="9" t="s">
        <v>103</v>
      </c>
    </row>
    <row r="2073" spans="1:17" ht="15" hidden="1" x14ac:dyDescent="0.25">
      <c r="A2073" s="3" t="s">
        <v>3662</v>
      </c>
      <c r="B2073" s="3" t="s">
        <v>210</v>
      </c>
      <c r="C2073" s="3" t="s">
        <v>78</v>
      </c>
      <c r="D2073" s="3" t="s">
        <v>922</v>
      </c>
      <c r="E2073" s="5" t="s">
        <v>923</v>
      </c>
      <c r="F2073" s="3"/>
      <c r="G2073" s="5" t="s">
        <v>47</v>
      </c>
      <c r="H2073" s="3"/>
      <c r="I2073" s="12" t="s">
        <v>48</v>
      </c>
      <c r="J2073" s="3"/>
      <c r="K2073" s="3" t="s">
        <v>49</v>
      </c>
      <c r="L2073" s="11">
        <v>42795</v>
      </c>
      <c r="M2073" s="3">
        <v>36</v>
      </c>
      <c r="N2073" s="3"/>
      <c r="O2073" s="10">
        <v>15000</v>
      </c>
      <c r="P2073" s="8" t="s">
        <v>64</v>
      </c>
      <c r="Q2073" s="9" t="s">
        <v>64</v>
      </c>
    </row>
    <row r="2074" spans="1:17" ht="15" hidden="1" x14ac:dyDescent="0.25">
      <c r="A2074" s="3" t="s">
        <v>3663</v>
      </c>
      <c r="B2074" s="3" t="s">
        <v>210</v>
      </c>
      <c r="C2074" s="3" t="s">
        <v>78</v>
      </c>
      <c r="D2074" s="3" t="s">
        <v>922</v>
      </c>
      <c r="E2074" s="5" t="s">
        <v>923</v>
      </c>
      <c r="F2074" s="3"/>
      <c r="G2074" s="5" t="s">
        <v>47</v>
      </c>
      <c r="H2074" s="3"/>
      <c r="I2074" s="12" t="s">
        <v>48</v>
      </c>
      <c r="J2074" s="3"/>
      <c r="K2074" s="3" t="s">
        <v>49</v>
      </c>
      <c r="L2074" s="11">
        <v>42795</v>
      </c>
      <c r="M2074" s="3">
        <v>36</v>
      </c>
      <c r="N2074" s="3"/>
      <c r="O2074" s="10">
        <v>2000</v>
      </c>
      <c r="P2074" s="8" t="s">
        <v>64</v>
      </c>
      <c r="Q2074" s="9" t="s">
        <v>246</v>
      </c>
    </row>
    <row r="2075" spans="1:17" hidden="1" x14ac:dyDescent="0.3">
      <c r="A2075" s="3" t="s">
        <v>3664</v>
      </c>
      <c r="B2075" s="3" t="s">
        <v>210</v>
      </c>
      <c r="C2075" s="3" t="s">
        <v>78</v>
      </c>
      <c r="D2075" s="3" t="s">
        <v>922</v>
      </c>
      <c r="E2075" s="5" t="s">
        <v>923</v>
      </c>
      <c r="F2075" s="3"/>
      <c r="G2075" s="5" t="s">
        <v>47</v>
      </c>
      <c r="H2075" s="3"/>
      <c r="I2075" s="12" t="s">
        <v>48</v>
      </c>
      <c r="J2075" s="3"/>
      <c r="K2075" s="3" t="s">
        <v>49</v>
      </c>
      <c r="L2075" s="11">
        <v>42795</v>
      </c>
      <c r="M2075" s="3">
        <v>36</v>
      </c>
      <c r="N2075" s="3"/>
      <c r="O2075" s="10">
        <v>20580</v>
      </c>
      <c r="P2075" s="8" t="s">
        <v>64</v>
      </c>
      <c r="Q2075" s="9" t="s">
        <v>59</v>
      </c>
    </row>
    <row r="2076" spans="1:17" ht="15" hidden="1" x14ac:dyDescent="0.25">
      <c r="A2076" s="3" t="s">
        <v>3665</v>
      </c>
      <c r="B2076" s="3" t="s">
        <v>210</v>
      </c>
      <c r="C2076" s="3" t="s">
        <v>78</v>
      </c>
      <c r="D2076" s="3" t="s">
        <v>922</v>
      </c>
      <c r="E2076" s="5" t="s">
        <v>923</v>
      </c>
      <c r="F2076" s="3"/>
      <c r="G2076" s="5" t="s">
        <v>47</v>
      </c>
      <c r="H2076" s="3"/>
      <c r="I2076" s="12" t="s">
        <v>48</v>
      </c>
      <c r="J2076" s="3"/>
      <c r="K2076" s="3" t="s">
        <v>49</v>
      </c>
      <c r="L2076" s="11">
        <v>42795</v>
      </c>
      <c r="M2076" s="3">
        <v>36</v>
      </c>
      <c r="N2076" s="3"/>
      <c r="O2076" s="10">
        <v>24000</v>
      </c>
      <c r="P2076" s="8" t="s">
        <v>64</v>
      </c>
      <c r="Q2076" s="9" t="s">
        <v>103</v>
      </c>
    </row>
    <row r="2077" spans="1:17" ht="15" hidden="1" x14ac:dyDescent="0.25">
      <c r="A2077" s="3" t="s">
        <v>3666</v>
      </c>
      <c r="B2077" s="3" t="s">
        <v>210</v>
      </c>
      <c r="C2077" s="3" t="s">
        <v>78</v>
      </c>
      <c r="D2077" s="3" t="s">
        <v>922</v>
      </c>
      <c r="E2077" s="5" t="s">
        <v>923</v>
      </c>
      <c r="F2077" s="3"/>
      <c r="G2077" s="5" t="s">
        <v>47</v>
      </c>
      <c r="H2077" s="3"/>
      <c r="I2077" s="12" t="s">
        <v>48</v>
      </c>
      <c r="J2077" s="3"/>
      <c r="K2077" s="3" t="s">
        <v>49</v>
      </c>
      <c r="L2077" s="11">
        <v>42795</v>
      </c>
      <c r="M2077" s="3">
        <v>36</v>
      </c>
      <c r="N2077" s="3"/>
      <c r="O2077" s="10">
        <v>19000</v>
      </c>
      <c r="P2077" s="8" t="s">
        <v>64</v>
      </c>
      <c r="Q2077" s="7" t="s">
        <v>81</v>
      </c>
    </row>
    <row r="2078" spans="1:17" ht="15" hidden="1" x14ac:dyDescent="0.25">
      <c r="A2078" s="3" t="s">
        <v>2216</v>
      </c>
      <c r="B2078" s="3" t="s">
        <v>2</v>
      </c>
      <c r="C2078" s="3" t="s">
        <v>78</v>
      </c>
      <c r="D2078" s="3" t="s">
        <v>82</v>
      </c>
      <c r="E2078" s="5" t="s">
        <v>83</v>
      </c>
      <c r="F2078" s="3"/>
      <c r="G2078" s="5" t="s">
        <v>47</v>
      </c>
      <c r="H2078" s="3"/>
      <c r="I2078" s="12" t="s">
        <v>48</v>
      </c>
      <c r="J2078" s="3"/>
      <c r="K2078" s="3" t="s">
        <v>49</v>
      </c>
      <c r="L2078" s="11">
        <v>42705</v>
      </c>
      <c r="M2078" s="3">
        <v>24</v>
      </c>
      <c r="N2078" s="3"/>
      <c r="O2078" s="10">
        <v>19000</v>
      </c>
      <c r="P2078" s="8" t="s">
        <v>92</v>
      </c>
      <c r="Q2078" s="9" t="s">
        <v>92</v>
      </c>
    </row>
    <row r="2079" spans="1:17" hidden="1" x14ac:dyDescent="0.3">
      <c r="A2079" s="3" t="s">
        <v>3667</v>
      </c>
      <c r="B2079" s="3" t="s">
        <v>4</v>
      </c>
      <c r="C2079" s="3" t="s">
        <v>52</v>
      </c>
      <c r="D2079" s="3" t="s">
        <v>53</v>
      </c>
      <c r="E2079" s="5" t="s">
        <v>54</v>
      </c>
      <c r="F2079" s="3" t="s">
        <v>1555</v>
      </c>
      <c r="G2079" s="5" t="s">
        <v>1556</v>
      </c>
      <c r="H2079" s="3"/>
      <c r="I2079" s="12" t="s">
        <v>57</v>
      </c>
      <c r="J2079" s="3"/>
      <c r="K2079" s="3" t="s">
        <v>58</v>
      </c>
      <c r="L2079" s="11">
        <v>43221</v>
      </c>
      <c r="M2079" s="3">
        <v>36</v>
      </c>
      <c r="N2079" s="3"/>
      <c r="O2079" s="10">
        <v>335748.33</v>
      </c>
      <c r="P2079" s="8" t="s">
        <v>59</v>
      </c>
      <c r="Q2079" s="9" t="s">
        <v>59</v>
      </c>
    </row>
    <row r="2080" spans="1:17" ht="15" hidden="1" x14ac:dyDescent="0.25">
      <c r="A2080" s="3" t="s">
        <v>3668</v>
      </c>
      <c r="B2080" s="3" t="s">
        <v>6</v>
      </c>
      <c r="C2080" s="3" t="s">
        <v>52</v>
      </c>
      <c r="D2080" s="3" t="s">
        <v>448</v>
      </c>
      <c r="E2080" s="5" t="s">
        <v>449</v>
      </c>
      <c r="F2080" s="3" t="s">
        <v>450</v>
      </c>
      <c r="G2080" s="5" t="s">
        <v>451</v>
      </c>
      <c r="H2080" s="3"/>
      <c r="I2080" s="12" t="s">
        <v>57</v>
      </c>
      <c r="J2080" s="3"/>
      <c r="K2080" s="3" t="s">
        <v>58</v>
      </c>
      <c r="L2080" s="11" t="s">
        <v>50</v>
      </c>
      <c r="M2080" s="3">
        <v>24</v>
      </c>
      <c r="N2080" s="3"/>
      <c r="O2080" s="10">
        <v>150000</v>
      </c>
      <c r="P2080" s="8" t="s">
        <v>113</v>
      </c>
      <c r="Q2080" s="9" t="s">
        <v>113</v>
      </c>
    </row>
    <row r="2081" spans="1:17" ht="15" hidden="1" x14ac:dyDescent="0.25">
      <c r="A2081" s="3" t="s">
        <v>3669</v>
      </c>
      <c r="B2081" s="3" t="s">
        <v>2</v>
      </c>
      <c r="C2081" s="3" t="s">
        <v>52</v>
      </c>
      <c r="D2081" s="3" t="s">
        <v>448</v>
      </c>
      <c r="E2081" s="5" t="s">
        <v>449</v>
      </c>
      <c r="F2081" s="3" t="s">
        <v>1557</v>
      </c>
      <c r="G2081" s="5" t="s">
        <v>1558</v>
      </c>
      <c r="H2081" s="3"/>
      <c r="I2081" s="12" t="s">
        <v>57</v>
      </c>
      <c r="J2081" s="3"/>
      <c r="K2081" s="3" t="s">
        <v>58</v>
      </c>
      <c r="L2081" s="11">
        <v>42614</v>
      </c>
      <c r="M2081" s="3">
        <v>12</v>
      </c>
      <c r="N2081" s="3"/>
      <c r="O2081" s="10">
        <v>468349.39</v>
      </c>
      <c r="P2081" s="8" t="s">
        <v>51</v>
      </c>
      <c r="Q2081" s="9" t="s">
        <v>51</v>
      </c>
    </row>
    <row r="2082" spans="1:17" ht="15" hidden="1" x14ac:dyDescent="0.25">
      <c r="A2082" s="3" t="s">
        <v>3670</v>
      </c>
      <c r="B2082" s="3" t="s">
        <v>2</v>
      </c>
      <c r="C2082" s="3" t="s">
        <v>52</v>
      </c>
      <c r="D2082" s="3" t="s">
        <v>448</v>
      </c>
      <c r="E2082" s="5" t="s">
        <v>449</v>
      </c>
      <c r="F2082" s="3" t="s">
        <v>1559</v>
      </c>
      <c r="G2082" s="5" t="s">
        <v>1560</v>
      </c>
      <c r="H2082" s="3"/>
      <c r="I2082" s="12" t="s">
        <v>57</v>
      </c>
      <c r="J2082" s="3"/>
      <c r="K2082" s="3" t="s">
        <v>58</v>
      </c>
      <c r="L2082" s="11">
        <v>42614</v>
      </c>
      <c r="M2082" s="3">
        <v>48</v>
      </c>
      <c r="N2082" s="3"/>
      <c r="O2082" s="10">
        <v>281412.21000000002</v>
      </c>
      <c r="P2082" s="8" t="s">
        <v>51</v>
      </c>
      <c r="Q2082" s="9" t="s">
        <v>51</v>
      </c>
    </row>
    <row r="2083" spans="1:17" ht="15" hidden="1" x14ac:dyDescent="0.25">
      <c r="A2083" s="3" t="s">
        <v>3671</v>
      </c>
      <c r="B2083" s="3" t="s">
        <v>5</v>
      </c>
      <c r="C2083" s="3" t="s">
        <v>52</v>
      </c>
      <c r="D2083" s="3" t="s">
        <v>448</v>
      </c>
      <c r="E2083" s="5" t="s">
        <v>449</v>
      </c>
      <c r="F2083" s="3" t="s">
        <v>450</v>
      </c>
      <c r="G2083" s="5" t="s">
        <v>451</v>
      </c>
      <c r="H2083" s="3"/>
      <c r="I2083" s="12" t="s">
        <v>57</v>
      </c>
      <c r="J2083" s="3"/>
      <c r="K2083" s="3" t="s">
        <v>58</v>
      </c>
      <c r="L2083" s="11">
        <v>42614</v>
      </c>
      <c r="M2083" s="3">
        <v>48</v>
      </c>
      <c r="N2083" s="3"/>
      <c r="O2083" s="10">
        <v>281412.21000000002</v>
      </c>
      <c r="P2083" s="8" t="s">
        <v>51</v>
      </c>
      <c r="Q2083" s="9" t="s">
        <v>51</v>
      </c>
    </row>
    <row r="2084" spans="1:17" ht="15" hidden="1" x14ac:dyDescent="0.25">
      <c r="A2084" s="3" t="s">
        <v>3672</v>
      </c>
      <c r="B2084" s="3" t="s">
        <v>2</v>
      </c>
      <c r="C2084" s="3" t="s">
        <v>52</v>
      </c>
      <c r="D2084" s="3" t="s">
        <v>448</v>
      </c>
      <c r="E2084" s="5" t="s">
        <v>449</v>
      </c>
      <c r="F2084" s="3" t="s">
        <v>450</v>
      </c>
      <c r="G2084" s="5" t="s">
        <v>451</v>
      </c>
      <c r="H2084" s="3"/>
      <c r="I2084" s="12" t="s">
        <v>57</v>
      </c>
      <c r="J2084" s="3"/>
      <c r="K2084" s="3" t="s">
        <v>58</v>
      </c>
      <c r="L2084" s="11">
        <v>42705</v>
      </c>
      <c r="M2084" s="3">
        <v>36</v>
      </c>
      <c r="N2084" s="3"/>
      <c r="O2084" s="10">
        <v>100000</v>
      </c>
      <c r="P2084" s="8" t="s">
        <v>81</v>
      </c>
      <c r="Q2084" s="9" t="s">
        <v>81</v>
      </c>
    </row>
    <row r="2085" spans="1:17" ht="15" hidden="1" x14ac:dyDescent="0.25">
      <c r="A2085" s="3" t="s">
        <v>3673</v>
      </c>
      <c r="B2085" s="3" t="s">
        <v>2</v>
      </c>
      <c r="C2085" s="3" t="s">
        <v>52</v>
      </c>
      <c r="D2085" s="3" t="s">
        <v>53</v>
      </c>
      <c r="E2085" s="5" t="s">
        <v>54</v>
      </c>
      <c r="F2085" s="3" t="s">
        <v>450</v>
      </c>
      <c r="G2085" s="5" t="s">
        <v>451</v>
      </c>
      <c r="H2085" s="3"/>
      <c r="I2085" s="12" t="s">
        <v>57</v>
      </c>
      <c r="J2085" s="3"/>
      <c r="K2085" s="3" t="s">
        <v>58</v>
      </c>
      <c r="L2085" s="11">
        <v>42644</v>
      </c>
      <c r="M2085" s="3">
        <v>60</v>
      </c>
      <c r="N2085" s="3"/>
      <c r="O2085" s="10">
        <v>771000</v>
      </c>
      <c r="P2085" s="8" t="s">
        <v>246</v>
      </c>
      <c r="Q2085" s="9" t="s">
        <v>246</v>
      </c>
    </row>
    <row r="2086" spans="1:17" ht="15" hidden="1" x14ac:dyDescent="0.25">
      <c r="A2086" s="3" t="s">
        <v>2217</v>
      </c>
      <c r="B2086" s="3" t="s">
        <v>4</v>
      </c>
      <c r="C2086" s="3" t="s">
        <v>52</v>
      </c>
      <c r="D2086" s="3" t="s">
        <v>71</v>
      </c>
      <c r="E2086" s="5" t="s">
        <v>72</v>
      </c>
      <c r="F2086" s="3" t="s">
        <v>165</v>
      </c>
      <c r="G2086" s="5" t="s">
        <v>166</v>
      </c>
      <c r="H2086" s="3"/>
      <c r="I2086" s="12" t="s">
        <v>48</v>
      </c>
      <c r="J2086" s="3"/>
      <c r="K2086" s="3" t="s">
        <v>49</v>
      </c>
      <c r="L2086" s="11" t="s">
        <v>50</v>
      </c>
      <c r="M2086" s="3">
        <v>12</v>
      </c>
      <c r="N2086" s="3"/>
      <c r="O2086" s="10">
        <v>1230000</v>
      </c>
      <c r="P2086" s="8" t="s">
        <v>75</v>
      </c>
      <c r="Q2086" s="9" t="s">
        <v>75</v>
      </c>
    </row>
    <row r="2087" spans="1:17" ht="15" hidden="1" x14ac:dyDescent="0.25">
      <c r="A2087" s="3" t="s">
        <v>2218</v>
      </c>
      <c r="B2087" s="3" t="s">
        <v>9</v>
      </c>
      <c r="C2087" s="3" t="s">
        <v>52</v>
      </c>
      <c r="D2087" s="3" t="s">
        <v>71</v>
      </c>
      <c r="E2087" s="5" t="s">
        <v>72</v>
      </c>
      <c r="F2087" s="3" t="s">
        <v>165</v>
      </c>
      <c r="G2087" s="5" t="s">
        <v>166</v>
      </c>
      <c r="H2087" s="3"/>
      <c r="I2087" s="12" t="s">
        <v>48</v>
      </c>
      <c r="J2087" s="3"/>
      <c r="K2087" s="3" t="s">
        <v>49</v>
      </c>
      <c r="L2087" s="11" t="s">
        <v>50</v>
      </c>
      <c r="M2087" s="3">
        <v>12</v>
      </c>
      <c r="N2087" s="3"/>
      <c r="O2087" s="10">
        <v>656000</v>
      </c>
      <c r="P2087" s="8" t="s">
        <v>75</v>
      </c>
      <c r="Q2087" s="9" t="s">
        <v>75</v>
      </c>
    </row>
    <row r="2088" spans="1:17" hidden="1" x14ac:dyDescent="0.3">
      <c r="A2088" s="3" t="s">
        <v>3674</v>
      </c>
      <c r="B2088" s="3" t="s">
        <v>4</v>
      </c>
      <c r="C2088" s="3" t="s">
        <v>52</v>
      </c>
      <c r="D2088" s="3" t="s">
        <v>53</v>
      </c>
      <c r="E2088" s="5" t="s">
        <v>54</v>
      </c>
      <c r="F2088" s="3" t="s">
        <v>1561</v>
      </c>
      <c r="G2088" s="5" t="s">
        <v>1562</v>
      </c>
      <c r="H2088" s="3"/>
      <c r="I2088" s="12" t="s">
        <v>48</v>
      </c>
      <c r="J2088" s="3"/>
      <c r="K2088" s="3" t="s">
        <v>49</v>
      </c>
      <c r="L2088" s="11">
        <v>43221</v>
      </c>
      <c r="M2088" s="3">
        <v>48</v>
      </c>
      <c r="N2088" s="3"/>
      <c r="O2088" s="10">
        <v>7080</v>
      </c>
      <c r="P2088" s="8" t="s">
        <v>59</v>
      </c>
      <c r="Q2088" s="9" t="s">
        <v>59</v>
      </c>
    </row>
    <row r="2089" spans="1:17" ht="15" hidden="1" x14ac:dyDescent="0.25">
      <c r="A2089" s="3" t="s">
        <v>2219</v>
      </c>
      <c r="B2089" s="3" t="s">
        <v>9</v>
      </c>
      <c r="C2089" s="3" t="s">
        <v>52</v>
      </c>
      <c r="D2089" s="3" t="s">
        <v>71</v>
      </c>
      <c r="E2089" s="5" t="s">
        <v>72</v>
      </c>
      <c r="F2089" s="3" t="s">
        <v>111</v>
      </c>
      <c r="G2089" s="5" t="s">
        <v>112</v>
      </c>
      <c r="H2089" s="3"/>
      <c r="I2089" s="12" t="s">
        <v>48</v>
      </c>
      <c r="J2089" s="3"/>
      <c r="K2089" s="3" t="s">
        <v>49</v>
      </c>
      <c r="L2089" s="11" t="s">
        <v>50</v>
      </c>
      <c r="M2089" s="3">
        <v>12</v>
      </c>
      <c r="N2089" s="3"/>
      <c r="O2089" s="10">
        <v>123000</v>
      </c>
      <c r="P2089" s="8" t="s">
        <v>75</v>
      </c>
      <c r="Q2089" s="9" t="s">
        <v>75</v>
      </c>
    </row>
    <row r="2090" spans="1:17" ht="15" hidden="1" x14ac:dyDescent="0.25">
      <c r="A2090" s="3" t="s">
        <v>2220</v>
      </c>
      <c r="B2090" s="3" t="s">
        <v>3</v>
      </c>
      <c r="C2090" s="3" t="s">
        <v>78</v>
      </c>
      <c r="D2090" s="3" t="s">
        <v>175</v>
      </c>
      <c r="E2090" s="5" t="s">
        <v>176</v>
      </c>
      <c r="F2090" s="3"/>
      <c r="G2090" s="5" t="s">
        <v>47</v>
      </c>
      <c r="H2090" s="3"/>
      <c r="I2090" s="12" t="s">
        <v>48</v>
      </c>
      <c r="J2090" s="3"/>
      <c r="K2090" s="3" t="s">
        <v>49</v>
      </c>
      <c r="L2090" s="11" t="s">
        <v>50</v>
      </c>
      <c r="M2090" s="3">
        <v>12</v>
      </c>
      <c r="N2090" s="3"/>
      <c r="O2090" s="10">
        <v>20000</v>
      </c>
      <c r="P2090" s="8" t="s">
        <v>92</v>
      </c>
      <c r="Q2090" s="9" t="s">
        <v>92</v>
      </c>
    </row>
    <row r="2091" spans="1:17" ht="15" hidden="1" x14ac:dyDescent="0.25">
      <c r="A2091" s="3" t="s">
        <v>3675</v>
      </c>
      <c r="B2091" s="3" t="s">
        <v>7</v>
      </c>
      <c r="C2091" s="3" t="s">
        <v>78</v>
      </c>
      <c r="D2091" s="3" t="s">
        <v>194</v>
      </c>
      <c r="E2091" s="5" t="s">
        <v>195</v>
      </c>
      <c r="F2091" s="3"/>
      <c r="G2091" s="5" t="s">
        <v>47</v>
      </c>
      <c r="H2091" s="3"/>
      <c r="I2091" s="12" t="s">
        <v>48</v>
      </c>
      <c r="J2091" s="3"/>
      <c r="K2091" s="3" t="s">
        <v>100</v>
      </c>
      <c r="L2091" s="11">
        <v>42795</v>
      </c>
      <c r="M2091" s="3">
        <v>24</v>
      </c>
      <c r="N2091" s="3"/>
      <c r="O2091" s="10">
        <v>250000</v>
      </c>
      <c r="P2091" s="8" t="s">
        <v>103</v>
      </c>
      <c r="Q2091" s="9" t="s">
        <v>103</v>
      </c>
    </row>
    <row r="2092" spans="1:17" ht="15" hidden="1" x14ac:dyDescent="0.25">
      <c r="A2092" s="3" t="s">
        <v>2221</v>
      </c>
      <c r="B2092" s="3" t="s">
        <v>7</v>
      </c>
      <c r="C2092" s="3" t="s">
        <v>78</v>
      </c>
      <c r="D2092" s="3" t="s">
        <v>194</v>
      </c>
      <c r="E2092" s="5" t="s">
        <v>195</v>
      </c>
      <c r="F2092" s="3"/>
      <c r="G2092" s="5" t="s">
        <v>47</v>
      </c>
      <c r="H2092" s="3"/>
      <c r="I2092" s="12" t="s">
        <v>48</v>
      </c>
      <c r="J2092" s="3"/>
      <c r="K2092" s="3" t="s">
        <v>49</v>
      </c>
      <c r="L2092" s="11" t="s">
        <v>50</v>
      </c>
      <c r="M2092" s="3">
        <v>24</v>
      </c>
      <c r="N2092" s="3"/>
      <c r="O2092" s="10">
        <v>169000</v>
      </c>
      <c r="P2092" s="8" t="s">
        <v>84</v>
      </c>
      <c r="Q2092" s="9" t="s">
        <v>84</v>
      </c>
    </row>
    <row r="2093" spans="1:17" ht="15" hidden="1" x14ac:dyDescent="0.25">
      <c r="A2093" s="3" t="s">
        <v>3676</v>
      </c>
      <c r="B2093" s="3" t="s">
        <v>2</v>
      </c>
      <c r="C2093" s="3" t="s">
        <v>78</v>
      </c>
      <c r="D2093" s="3" t="s">
        <v>194</v>
      </c>
      <c r="E2093" s="5" t="s">
        <v>195</v>
      </c>
      <c r="F2093" s="3"/>
      <c r="G2093" s="5" t="s">
        <v>47</v>
      </c>
      <c r="H2093" s="3"/>
      <c r="I2093" s="12" t="s">
        <v>48</v>
      </c>
      <c r="J2093" s="3"/>
      <c r="K2093" s="3" t="s">
        <v>49</v>
      </c>
      <c r="L2093" s="11">
        <v>42614</v>
      </c>
      <c r="M2093" s="3">
        <v>6</v>
      </c>
      <c r="N2093" s="3"/>
      <c r="O2093" s="10">
        <v>250000</v>
      </c>
      <c r="P2093" s="8" t="s">
        <v>103</v>
      </c>
      <c r="Q2093" s="9" t="s">
        <v>103</v>
      </c>
    </row>
    <row r="2094" spans="1:17" ht="15" hidden="1" x14ac:dyDescent="0.25">
      <c r="A2094" s="3" t="s">
        <v>3677</v>
      </c>
      <c r="B2094" s="3" t="s">
        <v>7</v>
      </c>
      <c r="C2094" s="3" t="s">
        <v>78</v>
      </c>
      <c r="D2094" s="3" t="s">
        <v>133</v>
      </c>
      <c r="E2094" s="5" t="s">
        <v>134</v>
      </c>
      <c r="F2094" s="3"/>
      <c r="G2094" s="5" t="s">
        <v>47</v>
      </c>
      <c r="H2094" s="3"/>
      <c r="I2094" s="12" t="s">
        <v>48</v>
      </c>
      <c r="J2094" s="3"/>
      <c r="K2094" s="3" t="s">
        <v>100</v>
      </c>
      <c r="L2094" s="11">
        <v>42826</v>
      </c>
      <c r="M2094" s="3">
        <v>24</v>
      </c>
      <c r="N2094" s="3"/>
      <c r="O2094" s="10">
        <v>101000</v>
      </c>
      <c r="P2094" s="8" t="s">
        <v>103</v>
      </c>
      <c r="Q2094" s="9" t="s">
        <v>103</v>
      </c>
    </row>
    <row r="2095" spans="1:17" ht="15" hidden="1" x14ac:dyDescent="0.25">
      <c r="A2095" s="3" t="s">
        <v>2222</v>
      </c>
      <c r="B2095" s="3" t="s">
        <v>7</v>
      </c>
      <c r="C2095" s="3" t="s">
        <v>78</v>
      </c>
      <c r="D2095" s="3" t="s">
        <v>133</v>
      </c>
      <c r="E2095" s="5" t="s">
        <v>134</v>
      </c>
      <c r="F2095" s="3"/>
      <c r="G2095" s="5" t="s">
        <v>47</v>
      </c>
      <c r="H2095" s="3"/>
      <c r="I2095" s="12" t="s">
        <v>48</v>
      </c>
      <c r="J2095" s="3"/>
      <c r="K2095" s="3" t="s">
        <v>49</v>
      </c>
      <c r="L2095" s="11" t="s">
        <v>50</v>
      </c>
      <c r="M2095" s="3">
        <v>18</v>
      </c>
      <c r="N2095" s="3"/>
      <c r="O2095" s="10">
        <v>138700</v>
      </c>
      <c r="P2095" s="8" t="s">
        <v>84</v>
      </c>
      <c r="Q2095" s="9" t="s">
        <v>84</v>
      </c>
    </row>
    <row r="2096" spans="1:17" ht="15" hidden="1" x14ac:dyDescent="0.25">
      <c r="A2096" s="3" t="s">
        <v>2223</v>
      </c>
      <c r="B2096" s="3" t="s">
        <v>7</v>
      </c>
      <c r="C2096" s="3" t="s">
        <v>52</v>
      </c>
      <c r="D2096" s="3" t="s">
        <v>53</v>
      </c>
      <c r="E2096" s="5" t="s">
        <v>54</v>
      </c>
      <c r="F2096" s="3" t="s">
        <v>257</v>
      </c>
      <c r="G2096" s="5" t="s">
        <v>258</v>
      </c>
      <c r="H2096" s="3"/>
      <c r="I2096" s="12" t="s">
        <v>48</v>
      </c>
      <c r="J2096" s="3"/>
      <c r="K2096" s="3" t="s">
        <v>49</v>
      </c>
      <c r="L2096" s="11" t="s">
        <v>50</v>
      </c>
      <c r="M2096" s="3">
        <v>60</v>
      </c>
      <c r="N2096" s="3"/>
      <c r="O2096" s="10">
        <v>10000</v>
      </c>
      <c r="P2096" s="8" t="s">
        <v>84</v>
      </c>
      <c r="Q2096" s="9" t="s">
        <v>84</v>
      </c>
    </row>
    <row r="2097" spans="1:17" hidden="1" x14ac:dyDescent="0.3">
      <c r="A2097" s="3" t="s">
        <v>3678</v>
      </c>
      <c r="B2097" s="3" t="s">
        <v>3</v>
      </c>
      <c r="C2097" s="3" t="s">
        <v>52</v>
      </c>
      <c r="D2097" s="3" t="s">
        <v>736</v>
      </c>
      <c r="E2097" s="5" t="s">
        <v>737</v>
      </c>
      <c r="F2097" s="3" t="s">
        <v>257</v>
      </c>
      <c r="G2097" s="5" t="s">
        <v>258</v>
      </c>
      <c r="H2097" s="3"/>
      <c r="I2097" s="12" t="s">
        <v>48</v>
      </c>
      <c r="J2097" s="3"/>
      <c r="K2097" s="3" t="s">
        <v>49</v>
      </c>
      <c r="L2097" s="11">
        <v>42979</v>
      </c>
      <c r="M2097" s="3">
        <v>60</v>
      </c>
      <c r="N2097" s="3"/>
      <c r="O2097" s="10">
        <v>23410.799999999999</v>
      </c>
      <c r="P2097" s="8" t="s">
        <v>59</v>
      </c>
      <c r="Q2097" s="9" t="s">
        <v>59</v>
      </c>
    </row>
    <row r="2098" spans="1:17" ht="15" hidden="1" x14ac:dyDescent="0.25">
      <c r="A2098" s="3" t="s">
        <v>2224</v>
      </c>
      <c r="B2098" s="3" t="s">
        <v>7</v>
      </c>
      <c r="C2098" s="3" t="s">
        <v>52</v>
      </c>
      <c r="D2098" s="3" t="s">
        <v>53</v>
      </c>
      <c r="E2098" s="5" t="s">
        <v>54</v>
      </c>
      <c r="F2098" s="3" t="s">
        <v>1563</v>
      </c>
      <c r="G2098" s="5" t="s">
        <v>1564</v>
      </c>
      <c r="H2098" s="3"/>
      <c r="I2098" s="12" t="s">
        <v>48</v>
      </c>
      <c r="J2098" s="3"/>
      <c r="K2098" s="3" t="s">
        <v>49</v>
      </c>
      <c r="L2098" s="11">
        <v>42705</v>
      </c>
      <c r="M2098" s="3">
        <v>36</v>
      </c>
      <c r="N2098" s="3"/>
      <c r="O2098" s="10">
        <v>80000</v>
      </c>
      <c r="P2098" s="8" t="s">
        <v>84</v>
      </c>
      <c r="Q2098" s="9" t="s">
        <v>84</v>
      </c>
    </row>
    <row r="2099" spans="1:17" ht="15" hidden="1" x14ac:dyDescent="0.25">
      <c r="A2099" s="3" t="s">
        <v>3679</v>
      </c>
      <c r="B2099" s="3" t="s">
        <v>5</v>
      </c>
      <c r="C2099" s="3" t="s">
        <v>78</v>
      </c>
      <c r="D2099" s="3" t="s">
        <v>1565</v>
      </c>
      <c r="E2099" s="5" t="s">
        <v>1566</v>
      </c>
      <c r="F2099" s="3"/>
      <c r="G2099" s="5" t="s">
        <v>47</v>
      </c>
      <c r="H2099" s="3"/>
      <c r="I2099" s="12" t="s">
        <v>48</v>
      </c>
      <c r="J2099" s="3"/>
      <c r="K2099" s="3" t="s">
        <v>49</v>
      </c>
      <c r="L2099" s="11" t="s">
        <v>50</v>
      </c>
      <c r="M2099" s="3">
        <v>12</v>
      </c>
      <c r="N2099" s="3"/>
      <c r="O2099" s="10">
        <v>190000</v>
      </c>
      <c r="P2099" s="8" t="s">
        <v>103</v>
      </c>
      <c r="Q2099" s="9" t="s">
        <v>103</v>
      </c>
    </row>
    <row r="2100" spans="1:17" ht="15" hidden="1" x14ac:dyDescent="0.25">
      <c r="A2100" s="3" t="s">
        <v>3680</v>
      </c>
      <c r="B2100" s="3" t="s">
        <v>7</v>
      </c>
      <c r="C2100" s="3" t="s">
        <v>78</v>
      </c>
      <c r="D2100" s="3" t="s">
        <v>1565</v>
      </c>
      <c r="E2100" s="5" t="s">
        <v>1566</v>
      </c>
      <c r="F2100" s="3"/>
      <c r="G2100" s="5" t="s">
        <v>47</v>
      </c>
      <c r="H2100" s="3"/>
      <c r="I2100" s="12" t="s">
        <v>57</v>
      </c>
      <c r="J2100" s="3"/>
      <c r="K2100" s="3" t="s">
        <v>58</v>
      </c>
      <c r="L2100" s="11" t="s">
        <v>50</v>
      </c>
      <c r="M2100" s="3">
        <v>36</v>
      </c>
      <c r="N2100" s="3"/>
      <c r="O2100" s="10">
        <v>190000</v>
      </c>
      <c r="P2100" s="8" t="s">
        <v>103</v>
      </c>
      <c r="Q2100" s="9" t="s">
        <v>103</v>
      </c>
    </row>
    <row r="2101" spans="1:17" ht="15" hidden="1" x14ac:dyDescent="0.25">
      <c r="A2101" s="3" t="s">
        <v>2225</v>
      </c>
      <c r="B2101" s="3" t="s">
        <v>9</v>
      </c>
      <c r="C2101" s="3" t="s">
        <v>52</v>
      </c>
      <c r="D2101" s="3" t="s">
        <v>71</v>
      </c>
      <c r="E2101" s="5" t="s">
        <v>72</v>
      </c>
      <c r="F2101" s="3" t="s">
        <v>165</v>
      </c>
      <c r="G2101" s="5" t="s">
        <v>166</v>
      </c>
      <c r="H2101" s="3"/>
      <c r="I2101" s="12" t="s">
        <v>48</v>
      </c>
      <c r="J2101" s="3"/>
      <c r="K2101" s="3" t="s">
        <v>49</v>
      </c>
      <c r="L2101" s="11" t="s">
        <v>50</v>
      </c>
      <c r="M2101" s="3">
        <v>12</v>
      </c>
      <c r="N2101" s="3"/>
      <c r="O2101" s="10">
        <v>1320000</v>
      </c>
      <c r="P2101" s="8" t="s">
        <v>75</v>
      </c>
      <c r="Q2101" s="9" t="s">
        <v>75</v>
      </c>
    </row>
    <row r="2102" spans="1:17" ht="15" hidden="1" x14ac:dyDescent="0.25">
      <c r="A2102" s="3" t="s">
        <v>3681</v>
      </c>
      <c r="B2102" s="3" t="s">
        <v>7</v>
      </c>
      <c r="C2102" s="3" t="s">
        <v>78</v>
      </c>
      <c r="D2102" s="3" t="s">
        <v>404</v>
      </c>
      <c r="E2102" s="5" t="s">
        <v>405</v>
      </c>
      <c r="F2102" s="3"/>
      <c r="G2102" s="5" t="s">
        <v>47</v>
      </c>
      <c r="H2102" s="3"/>
      <c r="I2102" s="12" t="s">
        <v>57</v>
      </c>
      <c r="J2102" s="3"/>
      <c r="K2102" s="3" t="s">
        <v>58</v>
      </c>
      <c r="L2102" s="11" t="s">
        <v>50</v>
      </c>
      <c r="M2102" s="3">
        <v>36</v>
      </c>
      <c r="N2102" s="3"/>
      <c r="O2102" s="10">
        <v>50000</v>
      </c>
      <c r="P2102" s="8" t="s">
        <v>103</v>
      </c>
      <c r="Q2102" s="7" t="s">
        <v>103</v>
      </c>
    </row>
    <row r="2103" spans="1:17" ht="15" hidden="1" x14ac:dyDescent="0.25">
      <c r="A2103" s="3" t="s">
        <v>3682</v>
      </c>
      <c r="B2103" s="3" t="s">
        <v>24</v>
      </c>
      <c r="C2103" s="3" t="s">
        <v>52</v>
      </c>
      <c r="D2103" s="3" t="s">
        <v>1491</v>
      </c>
      <c r="E2103" s="5" t="s">
        <v>1492</v>
      </c>
      <c r="F2103" s="3" t="s">
        <v>1567</v>
      </c>
      <c r="G2103" s="5" t="s">
        <v>1568</v>
      </c>
      <c r="H2103" s="3"/>
      <c r="I2103" s="12" t="s">
        <v>48</v>
      </c>
      <c r="J2103" s="3"/>
      <c r="K2103" s="3" t="s">
        <v>49</v>
      </c>
      <c r="L2103" s="11">
        <v>42705</v>
      </c>
      <c r="M2103" s="3">
        <v>12</v>
      </c>
      <c r="N2103" s="3"/>
      <c r="O2103" s="10">
        <v>5000</v>
      </c>
      <c r="P2103" s="8" t="s">
        <v>92</v>
      </c>
      <c r="Q2103" s="9" t="s">
        <v>81</v>
      </c>
    </row>
    <row r="2104" spans="1:17" ht="15" hidden="1" x14ac:dyDescent="0.25">
      <c r="A2104" s="3" t="s">
        <v>2226</v>
      </c>
      <c r="B2104" s="3" t="s">
        <v>24</v>
      </c>
      <c r="C2104" s="3" t="s">
        <v>52</v>
      </c>
      <c r="D2104" s="3" t="s">
        <v>1491</v>
      </c>
      <c r="E2104" s="5" t="s">
        <v>1492</v>
      </c>
      <c r="F2104" s="3" t="s">
        <v>1567</v>
      </c>
      <c r="G2104" s="5" t="s">
        <v>1568</v>
      </c>
      <c r="H2104" s="3"/>
      <c r="I2104" s="12" t="s">
        <v>48</v>
      </c>
      <c r="J2104" s="3"/>
      <c r="K2104" s="3" t="s">
        <v>49</v>
      </c>
      <c r="L2104" s="11">
        <v>42705</v>
      </c>
      <c r="M2104" s="3">
        <v>12</v>
      </c>
      <c r="N2104" s="3"/>
      <c r="O2104" s="10">
        <v>98000</v>
      </c>
      <c r="P2104" s="8" t="s">
        <v>92</v>
      </c>
      <c r="Q2104" s="9" t="s">
        <v>92</v>
      </c>
    </row>
    <row r="2105" spans="1:17" ht="15" hidden="1" x14ac:dyDescent="0.25">
      <c r="A2105" s="3" t="s">
        <v>3683</v>
      </c>
      <c r="B2105" s="3" t="s">
        <v>4</v>
      </c>
      <c r="C2105" s="3" t="s">
        <v>52</v>
      </c>
      <c r="D2105" s="3" t="s">
        <v>53</v>
      </c>
      <c r="E2105" s="5" t="s">
        <v>54</v>
      </c>
      <c r="F2105" s="3" t="s">
        <v>1569</v>
      </c>
      <c r="G2105" s="5" t="s">
        <v>1570</v>
      </c>
      <c r="H2105" s="3"/>
      <c r="I2105" s="12" t="s">
        <v>48</v>
      </c>
      <c r="J2105" s="3"/>
      <c r="K2105" s="3" t="s">
        <v>49</v>
      </c>
      <c r="L2105" s="11">
        <v>43221</v>
      </c>
      <c r="M2105" s="3">
        <v>36</v>
      </c>
      <c r="N2105" s="3"/>
      <c r="O2105" s="10">
        <v>73810</v>
      </c>
      <c r="P2105" s="8" t="s">
        <v>51</v>
      </c>
      <c r="Q2105" s="9" t="s">
        <v>51</v>
      </c>
    </row>
    <row r="2106" spans="1:17" ht="15" hidden="1" x14ac:dyDescent="0.25">
      <c r="A2106" s="3" t="s">
        <v>2227</v>
      </c>
      <c r="B2106" s="3" t="s">
        <v>6</v>
      </c>
      <c r="C2106" s="3" t="s">
        <v>78</v>
      </c>
      <c r="D2106" s="3" t="s">
        <v>208</v>
      </c>
      <c r="E2106" s="5" t="s">
        <v>209</v>
      </c>
      <c r="F2106" s="3"/>
      <c r="G2106" s="5" t="s">
        <v>47</v>
      </c>
      <c r="H2106" s="3"/>
      <c r="I2106" s="12" t="s">
        <v>48</v>
      </c>
      <c r="J2106" s="3"/>
      <c r="K2106" s="3" t="s">
        <v>49</v>
      </c>
      <c r="L2106" s="11" t="s">
        <v>50</v>
      </c>
      <c r="M2106" s="3">
        <v>12</v>
      </c>
      <c r="N2106" s="3"/>
      <c r="O2106" s="10">
        <v>39500</v>
      </c>
      <c r="P2106" s="8" t="s">
        <v>92</v>
      </c>
      <c r="Q2106" s="9" t="s">
        <v>92</v>
      </c>
    </row>
    <row r="2107" spans="1:17" ht="15" hidden="1" x14ac:dyDescent="0.25">
      <c r="A2107" s="3" t="s">
        <v>2228</v>
      </c>
      <c r="B2107" s="3" t="s">
        <v>2</v>
      </c>
      <c r="C2107" s="3" t="s">
        <v>78</v>
      </c>
      <c r="D2107" s="3" t="s">
        <v>1571</v>
      </c>
      <c r="E2107" s="5" t="s">
        <v>1572</v>
      </c>
      <c r="F2107" s="3"/>
      <c r="G2107" s="5" t="s">
        <v>47</v>
      </c>
      <c r="H2107" s="3"/>
      <c r="I2107" s="12" t="s">
        <v>48</v>
      </c>
      <c r="J2107" s="3"/>
      <c r="K2107" s="3" t="s">
        <v>49</v>
      </c>
      <c r="L2107" s="11">
        <v>42644</v>
      </c>
      <c r="M2107" s="3">
        <v>48</v>
      </c>
      <c r="N2107" s="3"/>
      <c r="O2107" s="10">
        <v>640000</v>
      </c>
      <c r="P2107" s="8" t="s">
        <v>92</v>
      </c>
      <c r="Q2107" s="9" t="s">
        <v>92</v>
      </c>
    </row>
    <row r="2108" spans="1:17" ht="15" hidden="1" x14ac:dyDescent="0.25">
      <c r="A2108" s="3" t="s">
        <v>3684</v>
      </c>
      <c r="B2108" s="3" t="s">
        <v>2</v>
      </c>
      <c r="C2108" s="3" t="s">
        <v>44</v>
      </c>
      <c r="D2108" s="3" t="s">
        <v>211</v>
      </c>
      <c r="E2108" s="5" t="s">
        <v>212</v>
      </c>
      <c r="F2108" s="3"/>
      <c r="G2108" s="5" t="s">
        <v>47</v>
      </c>
      <c r="H2108" s="3"/>
      <c r="I2108" s="12" t="s">
        <v>48</v>
      </c>
      <c r="J2108" s="3"/>
      <c r="K2108" s="3" t="s">
        <v>49</v>
      </c>
      <c r="L2108" s="11">
        <v>42614</v>
      </c>
      <c r="M2108" s="3">
        <v>36</v>
      </c>
      <c r="N2108" s="3"/>
      <c r="O2108" s="10">
        <v>400000</v>
      </c>
      <c r="P2108" s="8" t="s">
        <v>108</v>
      </c>
      <c r="Q2108" s="9" t="s">
        <v>108</v>
      </c>
    </row>
    <row r="2109" spans="1:17" ht="15" hidden="1" x14ac:dyDescent="0.25">
      <c r="A2109" s="3" t="s">
        <v>3685</v>
      </c>
      <c r="B2109" s="3" t="s">
        <v>2</v>
      </c>
      <c r="C2109" s="3" t="s">
        <v>52</v>
      </c>
      <c r="D2109" s="3" t="s">
        <v>53</v>
      </c>
      <c r="E2109" s="5" t="s">
        <v>54</v>
      </c>
      <c r="F2109" s="3" t="s">
        <v>1573</v>
      </c>
      <c r="G2109" s="5" t="s">
        <v>1574</v>
      </c>
      <c r="H2109" s="3"/>
      <c r="I2109" s="12" t="s">
        <v>48</v>
      </c>
      <c r="J2109" s="3"/>
      <c r="K2109" s="3" t="s">
        <v>49</v>
      </c>
      <c r="L2109" s="11" t="s">
        <v>50</v>
      </c>
      <c r="M2109" s="3">
        <v>36</v>
      </c>
      <c r="N2109" s="3"/>
      <c r="O2109" s="10">
        <v>85400</v>
      </c>
      <c r="P2109" s="8" t="s">
        <v>103</v>
      </c>
      <c r="Q2109" s="9" t="s">
        <v>103</v>
      </c>
    </row>
    <row r="2110" spans="1:17" ht="15" hidden="1" x14ac:dyDescent="0.25">
      <c r="A2110" s="3" t="s">
        <v>3686</v>
      </c>
      <c r="B2110" s="3" t="s">
        <v>9</v>
      </c>
      <c r="C2110" s="3" t="s">
        <v>124</v>
      </c>
      <c r="D2110" s="3" t="s">
        <v>196</v>
      </c>
      <c r="E2110" s="5" t="s">
        <v>197</v>
      </c>
      <c r="F2110" s="3" t="s">
        <v>616</v>
      </c>
      <c r="G2110" s="5" t="s">
        <v>617</v>
      </c>
      <c r="H2110" s="3"/>
      <c r="I2110" s="12" t="s">
        <v>57</v>
      </c>
      <c r="J2110" s="3"/>
      <c r="K2110" s="3" t="s">
        <v>58</v>
      </c>
      <c r="L2110" s="11">
        <v>43435</v>
      </c>
      <c r="M2110" s="3">
        <v>48</v>
      </c>
      <c r="N2110" s="3"/>
      <c r="O2110" s="10">
        <v>275000</v>
      </c>
      <c r="P2110" s="8" t="s">
        <v>246</v>
      </c>
      <c r="Q2110" s="9" t="s">
        <v>246</v>
      </c>
    </row>
    <row r="2111" spans="1:17" hidden="1" x14ac:dyDescent="0.3">
      <c r="A2111" s="3" t="s">
        <v>3687</v>
      </c>
      <c r="B2111" s="3" t="s">
        <v>2</v>
      </c>
      <c r="C2111" s="3" t="s">
        <v>52</v>
      </c>
      <c r="D2111" s="3" t="s">
        <v>53</v>
      </c>
      <c r="E2111" s="5" t="s">
        <v>54</v>
      </c>
      <c r="F2111" s="3" t="s">
        <v>1575</v>
      </c>
      <c r="G2111" s="5" t="s">
        <v>1576</v>
      </c>
      <c r="H2111" s="3"/>
      <c r="I2111" s="12" t="s">
        <v>48</v>
      </c>
      <c r="J2111" s="3"/>
      <c r="K2111" s="3" t="s">
        <v>49</v>
      </c>
      <c r="L2111" s="11" t="s">
        <v>50</v>
      </c>
      <c r="M2111" s="3">
        <v>36</v>
      </c>
      <c r="N2111" s="3"/>
      <c r="O2111" s="10">
        <v>20000</v>
      </c>
      <c r="P2111" s="8" t="s">
        <v>59</v>
      </c>
      <c r="Q2111" s="9" t="s">
        <v>59</v>
      </c>
    </row>
    <row r="2112" spans="1:17" ht="15" hidden="1" x14ac:dyDescent="0.25">
      <c r="A2112" s="3" t="s">
        <v>2229</v>
      </c>
      <c r="B2112" s="3" t="s">
        <v>9</v>
      </c>
      <c r="C2112" s="3" t="s">
        <v>52</v>
      </c>
      <c r="D2112" s="3" t="s">
        <v>71</v>
      </c>
      <c r="E2112" s="5" t="s">
        <v>72</v>
      </c>
      <c r="F2112" s="3" t="s">
        <v>111</v>
      </c>
      <c r="G2112" s="5" t="s">
        <v>112</v>
      </c>
      <c r="H2112" s="3"/>
      <c r="I2112" s="12" t="s">
        <v>48</v>
      </c>
      <c r="J2112" s="3"/>
      <c r="K2112" s="3" t="s">
        <v>49</v>
      </c>
      <c r="L2112" s="11" t="s">
        <v>50</v>
      </c>
      <c r="M2112" s="3">
        <v>12</v>
      </c>
      <c r="N2112" s="3"/>
      <c r="O2112" s="10">
        <v>50000</v>
      </c>
      <c r="P2112" s="8" t="s">
        <v>75</v>
      </c>
      <c r="Q2112" s="9" t="s">
        <v>75</v>
      </c>
    </row>
    <row r="2113" spans="1:17" ht="15" hidden="1" x14ac:dyDescent="0.25">
      <c r="A2113" s="3" t="s">
        <v>3688</v>
      </c>
      <c r="B2113" s="3" t="s">
        <v>8</v>
      </c>
      <c r="C2113" s="3" t="s">
        <v>52</v>
      </c>
      <c r="D2113" s="3" t="s">
        <v>169</v>
      </c>
      <c r="E2113" s="5" t="s">
        <v>170</v>
      </c>
      <c r="F2113" s="3" t="s">
        <v>1577</v>
      </c>
      <c r="G2113" s="5" t="s">
        <v>1578</v>
      </c>
      <c r="H2113" s="3"/>
      <c r="I2113" s="12" t="s">
        <v>48</v>
      </c>
      <c r="J2113" s="3"/>
      <c r="K2113" s="3" t="s">
        <v>49</v>
      </c>
      <c r="L2113" s="11" t="s">
        <v>50</v>
      </c>
      <c r="M2113" s="3">
        <v>12</v>
      </c>
      <c r="N2113" s="3"/>
      <c r="O2113" s="10">
        <v>20000</v>
      </c>
      <c r="P2113" s="8" t="s">
        <v>81</v>
      </c>
      <c r="Q2113" s="9" t="s">
        <v>81</v>
      </c>
    </row>
    <row r="2114" spans="1:17" ht="15" hidden="1" x14ac:dyDescent="0.25">
      <c r="A2114" s="3" t="s">
        <v>3689</v>
      </c>
      <c r="B2114" s="3" t="s">
        <v>7</v>
      </c>
      <c r="C2114" s="3" t="s">
        <v>78</v>
      </c>
      <c r="D2114" s="3" t="s">
        <v>1119</v>
      </c>
      <c r="E2114" s="5" t="s">
        <v>1120</v>
      </c>
      <c r="F2114" s="3"/>
      <c r="G2114" s="5" t="s">
        <v>47</v>
      </c>
      <c r="H2114" s="3"/>
      <c r="I2114" s="12" t="s">
        <v>48</v>
      </c>
      <c r="J2114" s="3"/>
      <c r="K2114" s="3" t="s">
        <v>49</v>
      </c>
      <c r="L2114" s="11" t="s">
        <v>50</v>
      </c>
      <c r="M2114" s="3">
        <v>36</v>
      </c>
      <c r="N2114" s="3"/>
      <c r="O2114" s="10">
        <v>97600</v>
      </c>
      <c r="P2114" s="8" t="s">
        <v>51</v>
      </c>
      <c r="Q2114" s="9" t="s">
        <v>51</v>
      </c>
    </row>
    <row r="2115" spans="1:17" ht="15" hidden="1" x14ac:dyDescent="0.25">
      <c r="A2115" s="3" t="s">
        <v>3690</v>
      </c>
      <c r="B2115" s="3" t="s">
        <v>7</v>
      </c>
      <c r="C2115" s="3" t="s">
        <v>52</v>
      </c>
      <c r="D2115" s="3" t="s">
        <v>53</v>
      </c>
      <c r="E2115" s="5" t="s">
        <v>54</v>
      </c>
      <c r="F2115" s="3" t="s">
        <v>1579</v>
      </c>
      <c r="G2115" s="5" t="s">
        <v>1580</v>
      </c>
      <c r="H2115" s="3"/>
      <c r="I2115" s="12" t="s">
        <v>48</v>
      </c>
      <c r="J2115" s="3"/>
      <c r="K2115" s="3" t="s">
        <v>87</v>
      </c>
      <c r="L2115" s="11">
        <v>42979</v>
      </c>
      <c r="M2115" s="3">
        <v>36</v>
      </c>
      <c r="N2115" s="3"/>
      <c r="O2115" s="10">
        <v>2500000</v>
      </c>
      <c r="P2115" s="8" t="s">
        <v>103</v>
      </c>
      <c r="Q2115" s="9" t="s">
        <v>103</v>
      </c>
    </row>
    <row r="2116" spans="1:17" ht="15" hidden="1" x14ac:dyDescent="0.25">
      <c r="A2116" s="3" t="s">
        <v>3691</v>
      </c>
      <c r="B2116" s="3" t="s">
        <v>8</v>
      </c>
      <c r="C2116" s="3" t="s">
        <v>78</v>
      </c>
      <c r="D2116" s="3" t="s">
        <v>82</v>
      </c>
      <c r="E2116" s="5" t="s">
        <v>83</v>
      </c>
      <c r="F2116" s="3"/>
      <c r="G2116" s="5" t="s">
        <v>47</v>
      </c>
      <c r="H2116" s="3"/>
      <c r="I2116" s="12" t="s">
        <v>48</v>
      </c>
      <c r="J2116" s="3"/>
      <c r="K2116" s="3" t="s">
        <v>49</v>
      </c>
      <c r="L2116" s="11">
        <v>43070</v>
      </c>
      <c r="M2116" s="3">
        <v>24</v>
      </c>
      <c r="N2116" s="3"/>
      <c r="O2116" s="10">
        <v>32000</v>
      </c>
      <c r="P2116" s="8" t="s">
        <v>103</v>
      </c>
      <c r="Q2116" s="9" t="s">
        <v>103</v>
      </c>
    </row>
    <row r="2117" spans="1:17" ht="15" hidden="1" x14ac:dyDescent="0.25">
      <c r="A2117" s="3" t="s">
        <v>3692</v>
      </c>
      <c r="B2117" s="3" t="s">
        <v>4</v>
      </c>
      <c r="C2117" s="3" t="s">
        <v>78</v>
      </c>
      <c r="D2117" s="3" t="s">
        <v>225</v>
      </c>
      <c r="E2117" s="5" t="s">
        <v>226</v>
      </c>
      <c r="F2117" s="3"/>
      <c r="G2117" s="5" t="s">
        <v>47</v>
      </c>
      <c r="H2117" s="3"/>
      <c r="I2117" s="12" t="s">
        <v>57</v>
      </c>
      <c r="J2117" s="3"/>
      <c r="K2117" s="3" t="s">
        <v>58</v>
      </c>
      <c r="L2117" s="11">
        <v>43221</v>
      </c>
      <c r="M2117" s="3">
        <v>24</v>
      </c>
      <c r="N2117" s="3"/>
      <c r="O2117" s="10">
        <v>60000</v>
      </c>
      <c r="P2117" s="8" t="s">
        <v>103</v>
      </c>
      <c r="Q2117" s="9" t="s">
        <v>103</v>
      </c>
    </row>
    <row r="2118" spans="1:17" ht="15" hidden="1" x14ac:dyDescent="0.25">
      <c r="A2118" s="3" t="s">
        <v>3693</v>
      </c>
      <c r="B2118" s="3" t="s">
        <v>2</v>
      </c>
      <c r="C2118" s="3" t="s">
        <v>78</v>
      </c>
      <c r="D2118" s="3" t="s">
        <v>1390</v>
      </c>
      <c r="E2118" s="5" t="s">
        <v>1391</v>
      </c>
      <c r="F2118" s="3"/>
      <c r="G2118" s="5" t="s">
        <v>47</v>
      </c>
      <c r="H2118" s="3"/>
      <c r="I2118" s="12" t="s">
        <v>57</v>
      </c>
      <c r="J2118" s="3"/>
      <c r="K2118" s="3" t="s">
        <v>58</v>
      </c>
      <c r="L2118" s="11">
        <v>42826</v>
      </c>
      <c r="M2118" s="3">
        <v>60</v>
      </c>
      <c r="N2118" s="3"/>
      <c r="O2118" s="10">
        <v>37000</v>
      </c>
      <c r="P2118" s="8" t="s">
        <v>81</v>
      </c>
      <c r="Q2118" s="9" t="s">
        <v>81</v>
      </c>
    </row>
    <row r="2119" spans="1:17" ht="15" hidden="1" x14ac:dyDescent="0.25">
      <c r="A2119" s="3" t="s">
        <v>3694</v>
      </c>
      <c r="B2119" s="3" t="s">
        <v>6</v>
      </c>
      <c r="C2119" s="3" t="s">
        <v>78</v>
      </c>
      <c r="D2119" s="3" t="s">
        <v>1390</v>
      </c>
      <c r="E2119" s="5" t="s">
        <v>1391</v>
      </c>
      <c r="F2119" s="3"/>
      <c r="G2119" s="5" t="s">
        <v>47</v>
      </c>
      <c r="H2119" s="3"/>
      <c r="I2119" s="12" t="s">
        <v>57</v>
      </c>
      <c r="J2119" s="3"/>
      <c r="K2119" s="3" t="s">
        <v>58</v>
      </c>
      <c r="L2119" s="11" t="s">
        <v>50</v>
      </c>
      <c r="M2119" s="3">
        <v>36</v>
      </c>
      <c r="N2119" s="3"/>
      <c r="O2119" s="10">
        <v>60000</v>
      </c>
      <c r="P2119" s="8" t="s">
        <v>213</v>
      </c>
      <c r="Q2119" s="9" t="s">
        <v>213</v>
      </c>
    </row>
    <row r="2120" spans="1:17" hidden="1" x14ac:dyDescent="0.3">
      <c r="A2120" s="3" t="s">
        <v>3695</v>
      </c>
      <c r="B2120" s="3" t="s">
        <v>1</v>
      </c>
      <c r="C2120" s="3" t="s">
        <v>52</v>
      </c>
      <c r="D2120" s="3" t="s">
        <v>618</v>
      </c>
      <c r="E2120" s="5" t="s">
        <v>619</v>
      </c>
      <c r="F2120" s="3" t="s">
        <v>994</v>
      </c>
      <c r="G2120" s="5" t="s">
        <v>995</v>
      </c>
      <c r="H2120" s="3"/>
      <c r="I2120" s="12" t="s">
        <v>57</v>
      </c>
      <c r="J2120" s="3"/>
      <c r="K2120" s="3" t="s">
        <v>58</v>
      </c>
      <c r="L2120" s="11">
        <v>42430</v>
      </c>
      <c r="M2120" s="3">
        <v>36</v>
      </c>
      <c r="N2120" s="3"/>
      <c r="O2120" s="10">
        <v>150000</v>
      </c>
      <c r="P2120" s="8" t="s">
        <v>59</v>
      </c>
      <c r="Q2120" s="9" t="s">
        <v>59</v>
      </c>
    </row>
    <row r="2121" spans="1:17" ht="15" hidden="1" x14ac:dyDescent="0.25">
      <c r="A2121" s="3" t="s">
        <v>3696</v>
      </c>
      <c r="B2121" s="3" t="s">
        <v>6</v>
      </c>
      <c r="C2121" s="3" t="s">
        <v>52</v>
      </c>
      <c r="D2121" s="3" t="s">
        <v>53</v>
      </c>
      <c r="E2121" s="5" t="s">
        <v>54</v>
      </c>
      <c r="F2121" s="3" t="s">
        <v>55</v>
      </c>
      <c r="G2121" s="5" t="s">
        <v>56</v>
      </c>
      <c r="H2121" s="3"/>
      <c r="I2121" s="12" t="s">
        <v>48</v>
      </c>
      <c r="J2121" s="3"/>
      <c r="K2121" s="3" t="s">
        <v>49</v>
      </c>
      <c r="L2121" s="11">
        <v>42430</v>
      </c>
      <c r="M2121" s="3">
        <v>48</v>
      </c>
      <c r="N2121" s="3"/>
      <c r="O2121" s="10">
        <v>70492.429999999993</v>
      </c>
      <c r="P2121" s="8" t="s">
        <v>51</v>
      </c>
      <c r="Q2121" s="9" t="s">
        <v>51</v>
      </c>
    </row>
  </sheetData>
  <autoFilter ref="A1:Q2121">
    <filterColumn colId="0">
      <filters>
        <filter val="Radiofarmaci - 705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tabSelected="1" workbookViewId="0">
      <pane ySplit="1" topLeftCell="A17" activePane="bottomLeft" state="frozen"/>
      <selection pane="bottomLeft" activeCell="C8" sqref="C8"/>
    </sheetView>
  </sheetViews>
  <sheetFormatPr defaultRowHeight="13.2" x14ac:dyDescent="0.25"/>
  <cols>
    <col min="1" max="1" width="52.77734375" style="18" customWidth="1"/>
    <col min="2" max="2" width="12.5546875" style="20" customWidth="1"/>
    <col min="3" max="3" width="18.33203125" style="26" customWidth="1"/>
    <col min="4" max="16384" width="8.88671875" style="20"/>
  </cols>
  <sheetData>
    <row r="1" spans="1:5" ht="39.6" x14ac:dyDescent="0.25">
      <c r="A1" s="18" t="s">
        <v>3700</v>
      </c>
      <c r="B1" s="18" t="s">
        <v>3701</v>
      </c>
      <c r="C1" s="19" t="s">
        <v>3702</v>
      </c>
    </row>
    <row r="2" spans="1:5" x14ac:dyDescent="0.25">
      <c r="A2" s="27" t="s">
        <v>3703</v>
      </c>
      <c r="B2" s="21">
        <v>36</v>
      </c>
      <c r="C2" s="22">
        <f>125044*3</f>
        <v>375132</v>
      </c>
    </row>
    <row r="3" spans="1:5" x14ac:dyDescent="0.25">
      <c r="A3" s="27" t="s">
        <v>3704</v>
      </c>
      <c r="B3" s="21">
        <v>36</v>
      </c>
      <c r="C3" s="22">
        <f>21655*3</f>
        <v>64965</v>
      </c>
    </row>
    <row r="4" spans="1:5" x14ac:dyDescent="0.25">
      <c r="A4" s="27" t="s">
        <v>3705</v>
      </c>
      <c r="B4" s="21">
        <v>36</v>
      </c>
      <c r="C4" s="22">
        <f>32350*3</f>
        <v>97050</v>
      </c>
    </row>
    <row r="5" spans="1:5" x14ac:dyDescent="0.25">
      <c r="A5" s="27" t="s">
        <v>3706</v>
      </c>
      <c r="B5" s="21">
        <v>36</v>
      </c>
      <c r="C5" s="22">
        <f>48000*3</f>
        <v>144000</v>
      </c>
    </row>
    <row r="6" spans="1:5" ht="26.4" x14ac:dyDescent="0.25">
      <c r="A6" s="27" t="s">
        <v>3707</v>
      </c>
      <c r="B6" s="21">
        <v>36</v>
      </c>
      <c r="C6" s="22">
        <f>20580*3</f>
        <v>61740</v>
      </c>
    </row>
    <row r="7" spans="1:5" x14ac:dyDescent="0.25">
      <c r="A7" s="27" t="s">
        <v>3708</v>
      </c>
      <c r="B7" s="21">
        <v>24</v>
      </c>
      <c r="C7" s="22">
        <f>35000*2</f>
        <v>70000</v>
      </c>
    </row>
    <row r="8" spans="1:5" ht="26.4" x14ac:dyDescent="0.25">
      <c r="A8" s="27" t="s">
        <v>3709</v>
      </c>
      <c r="B8" s="21">
        <v>60</v>
      </c>
      <c r="C8" s="22">
        <f>170750*5</f>
        <v>853750</v>
      </c>
    </row>
    <row r="9" spans="1:5" ht="39.6" x14ac:dyDescent="0.25">
      <c r="A9" s="27" t="s">
        <v>3805</v>
      </c>
      <c r="B9" s="21">
        <v>60</v>
      </c>
      <c r="C9" s="22">
        <f>127000*5</f>
        <v>635000</v>
      </c>
    </row>
    <row r="10" spans="1:5" ht="26.4" x14ac:dyDescent="0.25">
      <c r="A10" s="27" t="s">
        <v>3710</v>
      </c>
      <c r="B10" s="21">
        <v>60</v>
      </c>
      <c r="C10" s="22">
        <f>194700*5</f>
        <v>973500</v>
      </c>
    </row>
    <row r="11" spans="1:5" x14ac:dyDescent="0.25">
      <c r="A11" s="27" t="s">
        <v>3711</v>
      </c>
      <c r="B11" s="21">
        <v>48</v>
      </c>
      <c r="C11" s="22">
        <f>25185.07*4</f>
        <v>100740.28</v>
      </c>
    </row>
    <row r="12" spans="1:5" x14ac:dyDescent="0.25">
      <c r="A12" s="27" t="s">
        <v>3712</v>
      </c>
      <c r="B12" s="21">
        <v>36</v>
      </c>
      <c r="C12" s="22">
        <f>100000*3</f>
        <v>300000</v>
      </c>
    </row>
    <row r="13" spans="1:5" x14ac:dyDescent="0.25">
      <c r="A13" s="27" t="s">
        <v>3713</v>
      </c>
      <c r="B13" s="21">
        <v>36</v>
      </c>
      <c r="C13" s="22">
        <f>52333.33*3</f>
        <v>156999.99</v>
      </c>
    </row>
    <row r="14" spans="1:5" ht="26.4" x14ac:dyDescent="0.25">
      <c r="A14" s="27" t="s">
        <v>3714</v>
      </c>
      <c r="B14" s="21">
        <v>60</v>
      </c>
      <c r="C14" s="23">
        <v>2260200</v>
      </c>
      <c r="D14" s="24"/>
      <c r="E14" s="24"/>
    </row>
    <row r="15" spans="1:5" x14ac:dyDescent="0.25">
      <c r="A15" s="27" t="s">
        <v>3715</v>
      </c>
      <c r="B15" s="21">
        <v>60</v>
      </c>
      <c r="C15" s="22">
        <f>121242.71*5</f>
        <v>606213.55000000005</v>
      </c>
    </row>
    <row r="16" spans="1:5" ht="26.4" x14ac:dyDescent="0.25">
      <c r="A16" s="27" t="s">
        <v>3716</v>
      </c>
      <c r="B16" s="21">
        <v>60</v>
      </c>
      <c r="C16" s="22">
        <f>169170.99*5</f>
        <v>845854.95</v>
      </c>
    </row>
    <row r="17" spans="1:5" ht="26.4" x14ac:dyDescent="0.25">
      <c r="A17" s="27" t="s">
        <v>3717</v>
      </c>
      <c r="B17" s="21">
        <v>60</v>
      </c>
      <c r="C17" s="22">
        <f>184800*5</f>
        <v>924000</v>
      </c>
    </row>
    <row r="18" spans="1:5" ht="26.4" x14ac:dyDescent="0.25">
      <c r="A18" s="27" t="s">
        <v>3806</v>
      </c>
      <c r="B18" s="21">
        <v>36</v>
      </c>
      <c r="C18" s="22">
        <f>40000*3</f>
        <v>120000</v>
      </c>
    </row>
    <row r="19" spans="1:5" x14ac:dyDescent="0.25">
      <c r="A19" s="27" t="s">
        <v>3718</v>
      </c>
      <c r="B19" s="21">
        <v>36</v>
      </c>
      <c r="C19" s="22">
        <f>24000*3</f>
        <v>72000</v>
      </c>
    </row>
    <row r="20" spans="1:5" ht="26.4" x14ac:dyDescent="0.25">
      <c r="A20" s="27" t="s">
        <v>3719</v>
      </c>
      <c r="B20" s="21">
        <v>36</v>
      </c>
      <c r="C20" s="22">
        <f>15000*3</f>
        <v>45000</v>
      </c>
    </row>
    <row r="21" spans="1:5" x14ac:dyDescent="0.25">
      <c r="A21" s="27" t="s">
        <v>3720</v>
      </c>
      <c r="B21" s="21">
        <v>36</v>
      </c>
      <c r="C21" s="22">
        <f>10000*3</f>
        <v>30000</v>
      </c>
    </row>
    <row r="22" spans="1:5" x14ac:dyDescent="0.25">
      <c r="A22" s="27" t="s">
        <v>3721</v>
      </c>
      <c r="B22" s="21">
        <v>36</v>
      </c>
      <c r="C22" s="22">
        <f>107000*3</f>
        <v>321000</v>
      </c>
    </row>
    <row r="23" spans="1:5" x14ac:dyDescent="0.25">
      <c r="A23" s="27" t="s">
        <v>3722</v>
      </c>
      <c r="B23" s="21">
        <v>36</v>
      </c>
      <c r="C23" s="22">
        <f>38000*3</f>
        <v>114000</v>
      </c>
    </row>
    <row r="24" spans="1:5" x14ac:dyDescent="0.25">
      <c r="A24" s="27" t="s">
        <v>3723</v>
      </c>
      <c r="B24" s="21">
        <v>36</v>
      </c>
      <c r="C24" s="22">
        <f>20000*3</f>
        <v>60000</v>
      </c>
    </row>
    <row r="25" spans="1:5" ht="26.4" x14ac:dyDescent="0.25">
      <c r="A25" s="27" t="s">
        <v>3724</v>
      </c>
      <c r="B25" s="21">
        <v>36</v>
      </c>
      <c r="C25" s="23">
        <f>708000*3</f>
        <v>2124000</v>
      </c>
      <c r="D25" s="24"/>
      <c r="E25" s="24"/>
    </row>
    <row r="26" spans="1:5" x14ac:dyDescent="0.25">
      <c r="A26" s="27" t="s">
        <v>3725</v>
      </c>
      <c r="B26" s="21">
        <v>48</v>
      </c>
      <c r="C26" s="22">
        <f>25000*4</f>
        <v>100000</v>
      </c>
    </row>
    <row r="27" spans="1:5" x14ac:dyDescent="0.25">
      <c r="A27" s="27" t="s">
        <v>3726</v>
      </c>
      <c r="B27" s="21">
        <v>48</v>
      </c>
      <c r="C27" s="22">
        <f>15000*4</f>
        <v>60000</v>
      </c>
    </row>
    <row r="28" spans="1:5" x14ac:dyDescent="0.25">
      <c r="A28" s="27" t="s">
        <v>3727</v>
      </c>
      <c r="B28" s="21">
        <v>36</v>
      </c>
      <c r="C28" s="22">
        <f>42721.35*3</f>
        <v>128164.04999999999</v>
      </c>
    </row>
    <row r="29" spans="1:5" x14ac:dyDescent="0.25">
      <c r="A29" s="27" t="s">
        <v>3807</v>
      </c>
      <c r="B29" s="21">
        <v>24</v>
      </c>
      <c r="C29" s="22">
        <f>41000*2</f>
        <v>82000</v>
      </c>
    </row>
    <row r="30" spans="1:5" x14ac:dyDescent="0.25">
      <c r="A30" s="27" t="s">
        <v>3728</v>
      </c>
      <c r="B30" s="21">
        <v>24</v>
      </c>
      <c r="C30" s="22">
        <f>36455*2</f>
        <v>72910</v>
      </c>
    </row>
    <row r="31" spans="1:5" x14ac:dyDescent="0.25">
      <c r="A31" s="27" t="s">
        <v>3729</v>
      </c>
      <c r="B31" s="21">
        <v>24</v>
      </c>
      <c r="C31" s="22">
        <f>30000*2</f>
        <v>60000</v>
      </c>
    </row>
    <row r="32" spans="1:5" ht="26.4" x14ac:dyDescent="0.25">
      <c r="A32" s="27" t="s">
        <v>3730</v>
      </c>
      <c r="B32" s="21">
        <v>36</v>
      </c>
      <c r="C32" s="22">
        <f>96398*3</f>
        <v>289194</v>
      </c>
    </row>
    <row r="33" spans="1:6" ht="26.4" x14ac:dyDescent="0.25">
      <c r="A33" s="27" t="s">
        <v>3732</v>
      </c>
      <c r="B33" s="21">
        <v>60</v>
      </c>
      <c r="C33" s="22">
        <f>98000*5</f>
        <v>490000</v>
      </c>
    </row>
    <row r="34" spans="1:6" x14ac:dyDescent="0.25">
      <c r="A34" s="27" t="s">
        <v>3733</v>
      </c>
      <c r="B34" s="21">
        <v>60</v>
      </c>
      <c r="C34" s="23">
        <f>223729*5</f>
        <v>1118645</v>
      </c>
      <c r="D34" s="24"/>
      <c r="E34" s="24"/>
    </row>
    <row r="35" spans="1:6" ht="26.4" x14ac:dyDescent="0.25">
      <c r="A35" s="27" t="s">
        <v>3734</v>
      </c>
      <c r="B35" s="21">
        <v>48</v>
      </c>
      <c r="C35" s="23">
        <f>1120738.22*4</f>
        <v>4482952.88</v>
      </c>
      <c r="D35" s="24"/>
      <c r="E35" s="24"/>
    </row>
    <row r="36" spans="1:6" ht="26.4" x14ac:dyDescent="0.25">
      <c r="A36" s="27" t="s">
        <v>3735</v>
      </c>
      <c r="B36" s="21">
        <v>36</v>
      </c>
      <c r="C36" s="23">
        <f>13000*3</f>
        <v>39000</v>
      </c>
    </row>
    <row r="37" spans="1:6" x14ac:dyDescent="0.25">
      <c r="A37" s="27" t="s">
        <v>3736</v>
      </c>
      <c r="B37" s="21">
        <v>48</v>
      </c>
      <c r="C37" s="23">
        <f>43000*4</f>
        <v>172000</v>
      </c>
    </row>
    <row r="38" spans="1:6" ht="52.8" x14ac:dyDescent="0.25">
      <c r="A38" s="27" t="s">
        <v>3808</v>
      </c>
      <c r="B38" s="21">
        <v>60</v>
      </c>
      <c r="C38" s="23">
        <v>1350000</v>
      </c>
      <c r="D38" s="24"/>
      <c r="E38" s="24"/>
    </row>
    <row r="39" spans="1:6" x14ac:dyDescent="0.25">
      <c r="A39" s="27" t="s">
        <v>3737</v>
      </c>
      <c r="B39" s="21">
        <v>60</v>
      </c>
      <c r="C39" s="23">
        <f>1262559*5</f>
        <v>6312795</v>
      </c>
      <c r="D39" s="24"/>
      <c r="E39" s="24"/>
    </row>
    <row r="40" spans="1:6" ht="52.8" x14ac:dyDescent="0.25">
      <c r="A40" s="27" t="s">
        <v>3809</v>
      </c>
      <c r="B40" s="21">
        <v>60</v>
      </c>
      <c r="C40" s="23">
        <v>4102500</v>
      </c>
      <c r="D40" s="24"/>
      <c r="E40" s="24"/>
    </row>
    <row r="41" spans="1:6" ht="26.4" x14ac:dyDescent="0.25">
      <c r="A41" s="27" t="s">
        <v>3738</v>
      </c>
      <c r="B41" s="21">
        <v>36</v>
      </c>
      <c r="C41" s="22">
        <f>192400*3</f>
        <v>577200</v>
      </c>
    </row>
    <row r="42" spans="1:6" ht="26.4" x14ac:dyDescent="0.25">
      <c r="A42" s="27" t="s">
        <v>3739</v>
      </c>
      <c r="B42" s="21">
        <v>24</v>
      </c>
      <c r="C42" s="22">
        <f>290145*2</f>
        <v>580290</v>
      </c>
    </row>
    <row r="43" spans="1:6" ht="26.4" x14ac:dyDescent="0.25">
      <c r="A43" s="27" t="s">
        <v>3740</v>
      </c>
      <c r="B43" s="21">
        <v>24</v>
      </c>
      <c r="C43" s="22">
        <f>362950*2</f>
        <v>725900</v>
      </c>
    </row>
    <row r="44" spans="1:6" x14ac:dyDescent="0.25">
      <c r="A44" s="27" t="s">
        <v>3741</v>
      </c>
      <c r="B44" s="21">
        <v>60</v>
      </c>
      <c r="C44" s="22">
        <f>196602.53*5</f>
        <v>983012.65</v>
      </c>
    </row>
    <row r="45" spans="1:6" ht="39.6" x14ac:dyDescent="0.25">
      <c r="A45" s="27" t="s">
        <v>3742</v>
      </c>
      <c r="B45" s="21">
        <v>36</v>
      </c>
      <c r="C45" s="22">
        <f>260170*3</f>
        <v>780510</v>
      </c>
    </row>
    <row r="46" spans="1:6" x14ac:dyDescent="0.25">
      <c r="A46" s="27" t="s">
        <v>3743</v>
      </c>
      <c r="B46" s="21">
        <v>36</v>
      </c>
      <c r="C46" s="23">
        <f>225000.5*3</f>
        <v>675001.5</v>
      </c>
    </row>
    <row r="47" spans="1:6" ht="26.4" x14ac:dyDescent="0.25">
      <c r="A47" s="27" t="s">
        <v>3744</v>
      </c>
      <c r="B47" s="21">
        <v>36</v>
      </c>
      <c r="C47" s="23">
        <f>24720*3</f>
        <v>74160</v>
      </c>
    </row>
    <row r="48" spans="1:6" x14ac:dyDescent="0.25">
      <c r="A48" s="27" t="s">
        <v>3745</v>
      </c>
      <c r="B48" s="21">
        <v>48</v>
      </c>
      <c r="C48" s="23">
        <f>1294053*4</f>
        <v>5176212</v>
      </c>
      <c r="D48" s="24"/>
      <c r="E48" s="24"/>
      <c r="F48" s="24"/>
    </row>
    <row r="49" spans="1:6" ht="26.4" x14ac:dyDescent="0.25">
      <c r="A49" s="27" t="s">
        <v>3746</v>
      </c>
      <c r="B49" s="21">
        <v>36</v>
      </c>
      <c r="C49" s="23">
        <f>139000*3</f>
        <v>417000</v>
      </c>
      <c r="D49" s="24"/>
      <c r="E49" s="24"/>
      <c r="F49" s="24"/>
    </row>
    <row r="50" spans="1:6" ht="26.4" x14ac:dyDescent="0.25">
      <c r="A50" s="27" t="s">
        <v>3747</v>
      </c>
      <c r="B50" s="21">
        <v>36</v>
      </c>
      <c r="C50" s="23">
        <f>613629.9*3</f>
        <v>1840889.7000000002</v>
      </c>
      <c r="D50" s="24"/>
      <c r="E50" s="24"/>
      <c r="F50" s="24"/>
    </row>
    <row r="51" spans="1:6" ht="26.4" x14ac:dyDescent="0.25">
      <c r="A51" s="27" t="s">
        <v>3748</v>
      </c>
      <c r="B51" s="21">
        <v>48</v>
      </c>
      <c r="C51" s="23">
        <f>1582295*4</f>
        <v>6329180</v>
      </c>
      <c r="D51" s="24"/>
      <c r="E51" s="24"/>
      <c r="F51" s="24"/>
    </row>
    <row r="52" spans="1:6" ht="26.4" x14ac:dyDescent="0.25">
      <c r="A52" s="27" t="s">
        <v>3749</v>
      </c>
      <c r="B52" s="21">
        <v>36</v>
      </c>
      <c r="C52" s="23">
        <f>19335.4*3</f>
        <v>58006.200000000004</v>
      </c>
      <c r="D52" s="24"/>
      <c r="E52" s="24"/>
      <c r="F52" s="24"/>
    </row>
    <row r="53" spans="1:6" x14ac:dyDescent="0.25">
      <c r="A53" s="27" t="s">
        <v>3731</v>
      </c>
      <c r="B53" s="21">
        <v>48</v>
      </c>
      <c r="C53" s="23">
        <f>136008*4</f>
        <v>544032</v>
      </c>
      <c r="D53" s="24"/>
      <c r="E53" s="24"/>
      <c r="F53" s="24"/>
    </row>
    <row r="54" spans="1:6" ht="39.6" x14ac:dyDescent="0.25">
      <c r="A54" s="27" t="s">
        <v>3750</v>
      </c>
      <c r="B54" s="21">
        <v>48</v>
      </c>
      <c r="C54" s="23">
        <f>5228111.11*4</f>
        <v>20912444.440000001</v>
      </c>
      <c r="D54" s="24"/>
      <c r="E54" s="24"/>
      <c r="F54" s="24"/>
    </row>
    <row r="55" spans="1:6" x14ac:dyDescent="0.25">
      <c r="A55" s="27" t="s">
        <v>3751</v>
      </c>
      <c r="B55" s="21">
        <v>60</v>
      </c>
      <c r="C55" s="23">
        <f>3555510*5</f>
        <v>17777550</v>
      </c>
      <c r="D55" s="24"/>
      <c r="E55" s="24"/>
      <c r="F55" s="24"/>
    </row>
    <row r="56" spans="1:6" x14ac:dyDescent="0.25">
      <c r="A56" s="27" t="s">
        <v>3752</v>
      </c>
      <c r="B56" s="21">
        <v>36</v>
      </c>
      <c r="C56" s="23">
        <f>7227*3</f>
        <v>21681</v>
      </c>
    </row>
    <row r="57" spans="1:6" x14ac:dyDescent="0.25">
      <c r="A57" s="27" t="s">
        <v>3753</v>
      </c>
      <c r="B57" s="21">
        <v>36</v>
      </c>
      <c r="C57" s="23">
        <f>335748.33*3</f>
        <v>1007244.99</v>
      </c>
      <c r="D57" s="24"/>
      <c r="E57" s="24"/>
    </row>
    <row r="58" spans="1:6" x14ac:dyDescent="0.25">
      <c r="A58" s="27" t="s">
        <v>3754</v>
      </c>
      <c r="B58" s="21">
        <v>36</v>
      </c>
      <c r="C58" s="23">
        <f>14200*3</f>
        <v>42600</v>
      </c>
      <c r="D58" s="24"/>
      <c r="E58" s="24"/>
    </row>
    <row r="59" spans="1:6" x14ac:dyDescent="0.25">
      <c r="A59" s="27" t="s">
        <v>3755</v>
      </c>
      <c r="B59" s="21">
        <v>24</v>
      </c>
      <c r="C59" s="23">
        <f>17848.6*2</f>
        <v>35697.199999999997</v>
      </c>
    </row>
    <row r="60" spans="1:6" x14ac:dyDescent="0.25">
      <c r="A60" s="27" t="s">
        <v>3756</v>
      </c>
      <c r="B60" s="21">
        <v>36</v>
      </c>
      <c r="C60" s="23">
        <f>28230*3</f>
        <v>84690</v>
      </c>
    </row>
    <row r="61" spans="1:6" ht="26.4" x14ac:dyDescent="0.25">
      <c r="A61" s="27" t="s">
        <v>3757</v>
      </c>
      <c r="B61" s="21">
        <v>12</v>
      </c>
      <c r="C61" s="23">
        <f>81838*1</f>
        <v>81838</v>
      </c>
    </row>
    <row r="62" spans="1:6" x14ac:dyDescent="0.25">
      <c r="A62" s="27" t="s">
        <v>3758</v>
      </c>
      <c r="B62" s="21">
        <v>24</v>
      </c>
      <c r="C62" s="23">
        <f>7144*2</f>
        <v>14288</v>
      </c>
    </row>
    <row r="63" spans="1:6" ht="26.4" x14ac:dyDescent="0.25">
      <c r="A63" s="27" t="s">
        <v>3759</v>
      </c>
      <c r="B63" s="21">
        <v>24</v>
      </c>
      <c r="C63" s="23">
        <f>1195*2</f>
        <v>2390</v>
      </c>
    </row>
    <row r="64" spans="1:6" ht="26.4" x14ac:dyDescent="0.25">
      <c r="A64" s="27" t="s">
        <v>3760</v>
      </c>
      <c r="B64" s="21">
        <v>48</v>
      </c>
      <c r="C64" s="23">
        <f>767736.5*4</f>
        <v>3070946</v>
      </c>
      <c r="D64" s="24"/>
    </row>
    <row r="65" spans="1:3" x14ac:dyDescent="0.25">
      <c r="A65" s="27" t="s">
        <v>3761</v>
      </c>
      <c r="B65" s="21">
        <v>48</v>
      </c>
      <c r="C65" s="23">
        <f>8602*4</f>
        <v>34408</v>
      </c>
    </row>
    <row r="66" spans="1:3" ht="39.6" x14ac:dyDescent="0.25">
      <c r="A66" s="27" t="s">
        <v>3762</v>
      </c>
      <c r="B66" s="21">
        <v>60</v>
      </c>
      <c r="C66" s="23">
        <f>11860*5</f>
        <v>59300</v>
      </c>
    </row>
    <row r="67" spans="1:3" ht="52.8" x14ac:dyDescent="0.25">
      <c r="A67" s="27" t="s">
        <v>3763</v>
      </c>
      <c r="B67" s="21">
        <v>60</v>
      </c>
      <c r="C67" s="23">
        <f>10400*5</f>
        <v>52000</v>
      </c>
    </row>
    <row r="68" spans="1:3" ht="66" x14ac:dyDescent="0.25">
      <c r="A68" s="27" t="s">
        <v>3764</v>
      </c>
      <c r="B68" s="21">
        <v>60</v>
      </c>
      <c r="C68" s="23">
        <f>152800*5</f>
        <v>764000</v>
      </c>
    </row>
    <row r="69" spans="1:3" ht="26.4" x14ac:dyDescent="0.25">
      <c r="A69" s="27" t="s">
        <v>3765</v>
      </c>
      <c r="B69" s="21">
        <v>60</v>
      </c>
      <c r="C69" s="23">
        <f>20088.5*5</f>
        <v>100442.5</v>
      </c>
    </row>
    <row r="70" spans="1:3" ht="52.8" x14ac:dyDescent="0.25">
      <c r="A70" s="27" t="s">
        <v>3766</v>
      </c>
      <c r="B70" s="21">
        <v>60</v>
      </c>
      <c r="C70" s="23">
        <f>37131*5</f>
        <v>185655</v>
      </c>
    </row>
    <row r="71" spans="1:3" ht="52.8" x14ac:dyDescent="0.25">
      <c r="A71" s="27" t="s">
        <v>3767</v>
      </c>
      <c r="B71" s="21">
        <v>60</v>
      </c>
      <c r="C71" s="23">
        <f>33250*5</f>
        <v>166250</v>
      </c>
    </row>
    <row r="72" spans="1:3" x14ac:dyDescent="0.25">
      <c r="A72" s="27" t="s">
        <v>3768</v>
      </c>
      <c r="B72" s="21">
        <v>48</v>
      </c>
      <c r="C72" s="23">
        <f>23766.5*4</f>
        <v>95066</v>
      </c>
    </row>
    <row r="73" spans="1:3" x14ac:dyDescent="0.25">
      <c r="A73" s="27" t="s">
        <v>3769</v>
      </c>
      <c r="B73" s="21">
        <v>36</v>
      </c>
      <c r="C73" s="23">
        <f>107619*3</f>
        <v>322857</v>
      </c>
    </row>
    <row r="74" spans="1:3" x14ac:dyDescent="0.25">
      <c r="A74" s="27" t="s">
        <v>3770</v>
      </c>
      <c r="B74" s="21">
        <v>36</v>
      </c>
      <c r="C74" s="23">
        <f>124303.15*3</f>
        <v>372909.44999999995</v>
      </c>
    </row>
    <row r="75" spans="1:3" ht="26.4" x14ac:dyDescent="0.25">
      <c r="A75" s="27" t="s">
        <v>3771</v>
      </c>
      <c r="B75" s="21">
        <v>36</v>
      </c>
      <c r="C75" s="23">
        <f>28743.29*3</f>
        <v>86229.87</v>
      </c>
    </row>
    <row r="76" spans="1:3" ht="39.6" x14ac:dyDescent="0.25">
      <c r="A76" s="27" t="s">
        <v>3772</v>
      </c>
      <c r="B76" s="21">
        <v>36</v>
      </c>
      <c r="C76" s="23">
        <f>6000*3</f>
        <v>18000</v>
      </c>
    </row>
    <row r="77" spans="1:3" ht="26.4" x14ac:dyDescent="0.25">
      <c r="A77" s="27" t="s">
        <v>3773</v>
      </c>
      <c r="B77" s="21">
        <v>36</v>
      </c>
      <c r="C77" s="23">
        <f>22200.41*3</f>
        <v>66601.23</v>
      </c>
    </row>
    <row r="78" spans="1:3" ht="52.8" x14ac:dyDescent="0.25">
      <c r="A78" s="27" t="s">
        <v>3774</v>
      </c>
      <c r="B78" s="21">
        <v>36</v>
      </c>
      <c r="C78" s="23">
        <f>22834.9*3</f>
        <v>68504.700000000012</v>
      </c>
    </row>
    <row r="79" spans="1:3" ht="26.4" x14ac:dyDescent="0.25">
      <c r="A79" s="27" t="s">
        <v>3776</v>
      </c>
      <c r="B79" s="21">
        <v>36</v>
      </c>
      <c r="C79" s="23">
        <f>108000*3</f>
        <v>324000</v>
      </c>
    </row>
    <row r="80" spans="1:3" ht="26.4" x14ac:dyDescent="0.25">
      <c r="A80" s="27" t="s">
        <v>3775</v>
      </c>
      <c r="B80" s="21">
        <v>36</v>
      </c>
      <c r="C80" s="23">
        <f>14709.54*3</f>
        <v>44128.62</v>
      </c>
    </row>
    <row r="81" spans="1:5" ht="26.4" x14ac:dyDescent="0.25">
      <c r="A81" s="27" t="s">
        <v>3777</v>
      </c>
      <c r="B81" s="21">
        <v>60</v>
      </c>
      <c r="C81" s="23">
        <f>132327.7*5</f>
        <v>661638.5</v>
      </c>
    </row>
    <row r="82" spans="1:5" x14ac:dyDescent="0.25">
      <c r="A82" s="27" t="s">
        <v>3778</v>
      </c>
      <c r="B82" s="21">
        <v>36</v>
      </c>
      <c r="C82" s="23">
        <f>26508*3</f>
        <v>79524</v>
      </c>
    </row>
    <row r="83" spans="1:5" ht="26.4" x14ac:dyDescent="0.25">
      <c r="A83" s="27" t="s">
        <v>3779</v>
      </c>
      <c r="B83" s="21">
        <v>36</v>
      </c>
      <c r="C83" s="23">
        <f>18950*3</f>
        <v>56850</v>
      </c>
    </row>
    <row r="84" spans="1:5" x14ac:dyDescent="0.25">
      <c r="A84" s="27" t="s">
        <v>3780</v>
      </c>
      <c r="B84" s="21">
        <v>36</v>
      </c>
      <c r="C84" s="23">
        <f>2274319.83*3</f>
        <v>6822959.4900000002</v>
      </c>
      <c r="D84" s="24"/>
      <c r="E84" s="24"/>
    </row>
    <row r="85" spans="1:5" x14ac:dyDescent="0.25">
      <c r="A85" s="27" t="s">
        <v>3781</v>
      </c>
      <c r="B85" s="21">
        <v>48</v>
      </c>
      <c r="C85" s="23">
        <f>2065000*4</f>
        <v>8260000</v>
      </c>
      <c r="D85" s="24"/>
      <c r="E85" s="24"/>
    </row>
    <row r="86" spans="1:5" ht="26.4" x14ac:dyDescent="0.25">
      <c r="A86" s="27" t="s">
        <v>3782</v>
      </c>
      <c r="B86" s="21">
        <v>36</v>
      </c>
      <c r="C86" s="23">
        <f>389800*3</f>
        <v>1169400</v>
      </c>
      <c r="D86" s="24"/>
      <c r="E86" s="24"/>
    </row>
    <row r="87" spans="1:5" x14ac:dyDescent="0.25">
      <c r="A87" s="27" t="s">
        <v>3783</v>
      </c>
      <c r="B87" s="21">
        <v>60</v>
      </c>
      <c r="C87" s="23">
        <f>120960*5</f>
        <v>604800</v>
      </c>
    </row>
    <row r="88" spans="1:5" ht="26.4" x14ac:dyDescent="0.25">
      <c r="A88" s="27" t="s">
        <v>3784</v>
      </c>
      <c r="B88" s="21">
        <v>60</v>
      </c>
      <c r="C88" s="23">
        <f>41902.21*5</f>
        <v>209511.05</v>
      </c>
    </row>
    <row r="89" spans="1:5" ht="39.6" x14ac:dyDescent="0.25">
      <c r="A89" s="27" t="s">
        <v>3785</v>
      </c>
      <c r="B89" s="21">
        <v>36</v>
      </c>
      <c r="C89" s="23">
        <f>26376.43*3</f>
        <v>79129.290000000008</v>
      </c>
    </row>
    <row r="90" spans="1:5" ht="26.4" x14ac:dyDescent="0.25">
      <c r="A90" s="27" t="s">
        <v>3786</v>
      </c>
      <c r="B90" s="21">
        <v>60</v>
      </c>
      <c r="C90" s="23">
        <f>74940*5</f>
        <v>374700</v>
      </c>
    </row>
    <row r="91" spans="1:5" ht="39.6" x14ac:dyDescent="0.25">
      <c r="A91" s="27" t="s">
        <v>3810</v>
      </c>
      <c r="B91" s="21">
        <v>36</v>
      </c>
      <c r="C91" s="23">
        <f>117886*3</f>
        <v>353658</v>
      </c>
    </row>
    <row r="92" spans="1:5" ht="26.4" x14ac:dyDescent="0.25">
      <c r="A92" s="27" t="s">
        <v>3787</v>
      </c>
      <c r="B92" s="21">
        <v>60</v>
      </c>
      <c r="C92" s="23">
        <f>127910*5</f>
        <v>639550</v>
      </c>
    </row>
    <row r="93" spans="1:5" ht="26.4" x14ac:dyDescent="0.25">
      <c r="A93" s="27" t="s">
        <v>3788</v>
      </c>
      <c r="B93" s="21">
        <v>60</v>
      </c>
      <c r="C93" s="23">
        <f>95541.7*5</f>
        <v>477708.5</v>
      </c>
    </row>
    <row r="94" spans="1:5" ht="39.6" x14ac:dyDescent="0.25">
      <c r="A94" s="27" t="s">
        <v>3789</v>
      </c>
      <c r="B94" s="21">
        <v>60</v>
      </c>
      <c r="C94" s="23">
        <f>11010*5</f>
        <v>55050</v>
      </c>
    </row>
    <row r="95" spans="1:5" ht="39.6" x14ac:dyDescent="0.25">
      <c r="A95" s="27" t="s">
        <v>3790</v>
      </c>
      <c r="B95" s="21">
        <v>36</v>
      </c>
      <c r="C95" s="23">
        <f>24800*3</f>
        <v>74400</v>
      </c>
    </row>
    <row r="96" spans="1:5" ht="52.8" x14ac:dyDescent="0.25">
      <c r="A96" s="27" t="s">
        <v>3791</v>
      </c>
      <c r="B96" s="21">
        <v>60</v>
      </c>
      <c r="C96" s="23">
        <f>20825*5</f>
        <v>104125</v>
      </c>
    </row>
    <row r="97" spans="1:3" ht="26.4" x14ac:dyDescent="0.25">
      <c r="A97" s="27" t="s">
        <v>3792</v>
      </c>
      <c r="B97" s="21">
        <v>36</v>
      </c>
      <c r="C97" s="23">
        <f>6400*3</f>
        <v>19200</v>
      </c>
    </row>
    <row r="98" spans="1:3" ht="39.6" x14ac:dyDescent="0.25">
      <c r="A98" s="27" t="s">
        <v>3793</v>
      </c>
      <c r="B98" s="21">
        <v>48</v>
      </c>
      <c r="C98" s="23">
        <f>7080*4</f>
        <v>28320</v>
      </c>
    </row>
    <row r="99" spans="1:3" ht="26.4" x14ac:dyDescent="0.25">
      <c r="A99" s="27" t="s">
        <v>3794</v>
      </c>
      <c r="B99" s="21">
        <v>60</v>
      </c>
      <c r="C99" s="23">
        <f>23410.8*5</f>
        <v>117054</v>
      </c>
    </row>
    <row r="100" spans="1:3" x14ac:dyDescent="0.25">
      <c r="A100" s="27" t="s">
        <v>3795</v>
      </c>
      <c r="B100" s="21">
        <v>48</v>
      </c>
      <c r="C100" s="23">
        <f>50000*4</f>
        <v>200000</v>
      </c>
    </row>
    <row r="101" spans="1:3" ht="26.4" x14ac:dyDescent="0.25">
      <c r="A101" s="27" t="s">
        <v>3796</v>
      </c>
      <c r="B101" s="21">
        <v>36</v>
      </c>
      <c r="C101" s="23">
        <f>30000*3</f>
        <v>90000</v>
      </c>
    </row>
    <row r="102" spans="1:3" x14ac:dyDescent="0.25">
      <c r="A102" s="27" t="s">
        <v>3797</v>
      </c>
      <c r="B102" s="21">
        <v>60</v>
      </c>
      <c r="C102" s="23">
        <v>10185185.199999999</v>
      </c>
    </row>
    <row r="103" spans="1:3" x14ac:dyDescent="0.25">
      <c r="A103" s="18" t="s">
        <v>3798</v>
      </c>
      <c r="B103" s="21">
        <v>36</v>
      </c>
      <c r="C103" s="23">
        <v>2900000</v>
      </c>
    </row>
    <row r="104" spans="1:3" x14ac:dyDescent="0.25">
      <c r="A104" s="18" t="s">
        <v>3799</v>
      </c>
      <c r="B104" s="21">
        <v>72</v>
      </c>
      <c r="C104" s="23">
        <v>6905915.9400000004</v>
      </c>
    </row>
    <row r="105" spans="1:3" ht="26.4" x14ac:dyDescent="0.25">
      <c r="A105" s="15" t="s">
        <v>3800</v>
      </c>
      <c r="B105" s="16">
        <v>60</v>
      </c>
      <c r="C105" s="17">
        <v>8812518.6500000004</v>
      </c>
    </row>
    <row r="106" spans="1:3" ht="13.8" x14ac:dyDescent="0.3">
      <c r="A106" s="28" t="s">
        <v>3811</v>
      </c>
      <c r="B106" s="16">
        <v>12</v>
      </c>
      <c r="C106" s="17">
        <v>4130000</v>
      </c>
    </row>
    <row r="107" spans="1:3" ht="13.8" x14ac:dyDescent="0.3">
      <c r="A107" s="28" t="s">
        <v>3812</v>
      </c>
      <c r="B107" s="16">
        <v>24</v>
      </c>
      <c r="C107" s="17">
        <v>600000</v>
      </c>
    </row>
    <row r="108" spans="1:3" ht="39.6" x14ac:dyDescent="0.25">
      <c r="A108" s="15" t="s">
        <v>3801</v>
      </c>
      <c r="B108" s="16">
        <v>60</v>
      </c>
      <c r="C108" s="17">
        <v>4208971</v>
      </c>
    </row>
    <row r="109" spans="1:3" ht="39.6" x14ac:dyDescent="0.25">
      <c r="A109" s="15" t="s">
        <v>3802</v>
      </c>
      <c r="B109" s="16">
        <v>36</v>
      </c>
      <c r="C109" s="17">
        <v>1044850</v>
      </c>
    </row>
    <row r="110" spans="1:3" x14ac:dyDescent="0.25">
      <c r="A110" s="15" t="s">
        <v>3803</v>
      </c>
      <c r="B110" s="16">
        <v>12</v>
      </c>
      <c r="C110" s="17">
        <v>12500000</v>
      </c>
    </row>
    <row r="111" spans="1:3" ht="26.4" x14ac:dyDescent="0.25">
      <c r="A111" s="15" t="s">
        <v>3804</v>
      </c>
      <c r="B111" s="16">
        <v>24</v>
      </c>
      <c r="C111" s="17">
        <v>1070000</v>
      </c>
    </row>
    <row r="112" spans="1:3" x14ac:dyDescent="0.25">
      <c r="C112" s="23"/>
    </row>
    <row r="113" spans="3:3" x14ac:dyDescent="0.25">
      <c r="C113" s="23"/>
    </row>
    <row r="114" spans="3:3" x14ac:dyDescent="0.25">
      <c r="C114" s="23"/>
    </row>
    <row r="115" spans="3:3" x14ac:dyDescent="0.25">
      <c r="C115" s="23"/>
    </row>
    <row r="116" spans="3:3" x14ac:dyDescent="0.25">
      <c r="C116" s="23"/>
    </row>
    <row r="117" spans="3:3" x14ac:dyDescent="0.25">
      <c r="C117" s="23"/>
    </row>
    <row r="118" spans="3:3" x14ac:dyDescent="0.25">
      <c r="C118" s="23"/>
    </row>
    <row r="119" spans="3:3" x14ac:dyDescent="0.25">
      <c r="C119" s="23"/>
    </row>
    <row r="120" spans="3:3" x14ac:dyDescent="0.25">
      <c r="C120" s="23"/>
    </row>
    <row r="121" spans="3:3" x14ac:dyDescent="0.25">
      <c r="C121" s="23"/>
    </row>
    <row r="122" spans="3:3" x14ac:dyDescent="0.25">
      <c r="C122" s="23"/>
    </row>
    <row r="123" spans="3:3" x14ac:dyDescent="0.25">
      <c r="C123" s="23"/>
    </row>
    <row r="124" spans="3:3" x14ac:dyDescent="0.25">
      <c r="C124" s="23"/>
    </row>
    <row r="125" spans="3:3" x14ac:dyDescent="0.25">
      <c r="C125" s="23"/>
    </row>
    <row r="126" spans="3:3" x14ac:dyDescent="0.25">
      <c r="C126" s="23"/>
    </row>
    <row r="127" spans="3:3" x14ac:dyDescent="0.25">
      <c r="C127" s="23"/>
    </row>
    <row r="128" spans="3:3" x14ac:dyDescent="0.25">
      <c r="C128" s="23"/>
    </row>
    <row r="129" spans="3:3" x14ac:dyDescent="0.25">
      <c r="C129" s="23"/>
    </row>
    <row r="130" spans="3:3" x14ac:dyDescent="0.25">
      <c r="C130" s="23"/>
    </row>
    <row r="131" spans="3:3" x14ac:dyDescent="0.25">
      <c r="C131" s="23"/>
    </row>
    <row r="132" spans="3:3" x14ac:dyDescent="0.25">
      <c r="C132" s="23"/>
    </row>
    <row r="133" spans="3:3" x14ac:dyDescent="0.25">
      <c r="C133" s="23"/>
    </row>
    <row r="134" spans="3:3" x14ac:dyDescent="0.25">
      <c r="C134" s="23"/>
    </row>
    <row r="135" spans="3:3" x14ac:dyDescent="0.25">
      <c r="C135" s="23"/>
    </row>
    <row r="136" spans="3:3" x14ac:dyDescent="0.25">
      <c r="C136" s="23"/>
    </row>
    <row r="137" spans="3:3" x14ac:dyDescent="0.25">
      <c r="C137" s="23"/>
    </row>
    <row r="138" spans="3:3" x14ac:dyDescent="0.25">
      <c r="C138" s="23"/>
    </row>
    <row r="139" spans="3:3" x14ac:dyDescent="0.25">
      <c r="C139" s="23"/>
    </row>
    <row r="140" spans="3:3" x14ac:dyDescent="0.25">
      <c r="C140" s="23"/>
    </row>
    <row r="141" spans="3:3" x14ac:dyDescent="0.25">
      <c r="C141" s="23"/>
    </row>
    <row r="142" spans="3:3" x14ac:dyDescent="0.25">
      <c r="C142" s="23"/>
    </row>
    <row r="143" spans="3:3" x14ac:dyDescent="0.25">
      <c r="C143" s="23"/>
    </row>
    <row r="144" spans="3:3" x14ac:dyDescent="0.25">
      <c r="C144" s="23"/>
    </row>
    <row r="145" spans="3:3" x14ac:dyDescent="0.25">
      <c r="C145" s="23"/>
    </row>
    <row r="146" spans="3:3" x14ac:dyDescent="0.25">
      <c r="C146" s="23"/>
    </row>
    <row r="147" spans="3:3" x14ac:dyDescent="0.25">
      <c r="C147" s="23"/>
    </row>
    <row r="148" spans="3:3" x14ac:dyDescent="0.25">
      <c r="C148" s="23"/>
    </row>
    <row r="149" spans="3:3" x14ac:dyDescent="0.25">
      <c r="C149" s="23"/>
    </row>
    <row r="150" spans="3:3" x14ac:dyDescent="0.25">
      <c r="C150" s="23"/>
    </row>
    <row r="151" spans="3:3" x14ac:dyDescent="0.25">
      <c r="C151" s="23"/>
    </row>
    <row r="152" spans="3:3" x14ac:dyDescent="0.25">
      <c r="C152" s="23"/>
    </row>
    <row r="153" spans="3:3" x14ac:dyDescent="0.25">
      <c r="C153" s="23"/>
    </row>
    <row r="154" spans="3:3" x14ac:dyDescent="0.25">
      <c r="C154" s="23"/>
    </row>
    <row r="155" spans="3:3" x14ac:dyDescent="0.25">
      <c r="C155" s="23"/>
    </row>
    <row r="156" spans="3:3" x14ac:dyDescent="0.25">
      <c r="C156" s="23"/>
    </row>
    <row r="157" spans="3:3" x14ac:dyDescent="0.25">
      <c r="C157" s="23"/>
    </row>
    <row r="158" spans="3:3" x14ac:dyDescent="0.25">
      <c r="C158" s="23"/>
    </row>
    <row r="159" spans="3:3" x14ac:dyDescent="0.25">
      <c r="C159" s="23"/>
    </row>
    <row r="160" spans="3:3" x14ac:dyDescent="0.25">
      <c r="C160" s="23"/>
    </row>
    <row r="161" spans="3:3" x14ac:dyDescent="0.25">
      <c r="C161" s="23"/>
    </row>
    <row r="162" spans="3:3" x14ac:dyDescent="0.25">
      <c r="C162" s="23"/>
    </row>
    <row r="163" spans="3:3" x14ac:dyDescent="0.25">
      <c r="C163" s="23"/>
    </row>
    <row r="164" spans="3:3" x14ac:dyDescent="0.25">
      <c r="C164" s="23"/>
    </row>
    <row r="165" spans="3:3" x14ac:dyDescent="0.25">
      <c r="C165" s="23"/>
    </row>
    <row r="166" spans="3:3" x14ac:dyDescent="0.25">
      <c r="C166" s="23"/>
    </row>
    <row r="167" spans="3:3" x14ac:dyDescent="0.25">
      <c r="C167" s="23"/>
    </row>
    <row r="168" spans="3:3" x14ac:dyDescent="0.25">
      <c r="C168" s="23"/>
    </row>
    <row r="169" spans="3:3" x14ac:dyDescent="0.25">
      <c r="C169" s="23"/>
    </row>
    <row r="170" spans="3:3" x14ac:dyDescent="0.25">
      <c r="C170" s="23"/>
    </row>
    <row r="171" spans="3:3" x14ac:dyDescent="0.25">
      <c r="C171" s="23"/>
    </row>
    <row r="172" spans="3:3" x14ac:dyDescent="0.25">
      <c r="C172" s="23"/>
    </row>
    <row r="173" spans="3:3" x14ac:dyDescent="0.25">
      <c r="C173" s="23"/>
    </row>
    <row r="174" spans="3:3" x14ac:dyDescent="0.25">
      <c r="C174" s="23"/>
    </row>
    <row r="175" spans="3:3" x14ac:dyDescent="0.25">
      <c r="C175" s="23"/>
    </row>
    <row r="176" spans="3:3" x14ac:dyDescent="0.25">
      <c r="C176" s="23"/>
    </row>
    <row r="177" spans="3:3" x14ac:dyDescent="0.25">
      <c r="C177" s="22"/>
    </row>
    <row r="178" spans="3:3" x14ac:dyDescent="0.25">
      <c r="C178" s="22"/>
    </row>
    <row r="179" spans="3:3" x14ac:dyDescent="0.25">
      <c r="C179" s="22"/>
    </row>
    <row r="180" spans="3:3" x14ac:dyDescent="0.25">
      <c r="C180" s="22"/>
    </row>
    <row r="181" spans="3:3" x14ac:dyDescent="0.25">
      <c r="C181" s="22"/>
    </row>
    <row r="182" spans="3:3" x14ac:dyDescent="0.25">
      <c r="C182" s="22"/>
    </row>
    <row r="183" spans="3:3" x14ac:dyDescent="0.25">
      <c r="C183" s="22"/>
    </row>
    <row r="184" spans="3:3" x14ac:dyDescent="0.25">
      <c r="C184" s="22"/>
    </row>
    <row r="185" spans="3:3" x14ac:dyDescent="0.25">
      <c r="C185" s="22"/>
    </row>
    <row r="186" spans="3:3" x14ac:dyDescent="0.25">
      <c r="C186" s="22"/>
    </row>
    <row r="187" spans="3:3" x14ac:dyDescent="0.25">
      <c r="C187" s="22"/>
    </row>
    <row r="188" spans="3:3" x14ac:dyDescent="0.25">
      <c r="C188" s="22"/>
    </row>
    <row r="189" spans="3:3" x14ac:dyDescent="0.25">
      <c r="C189" s="25"/>
    </row>
    <row r="190" spans="3:3" x14ac:dyDescent="0.25">
      <c r="C190" s="25"/>
    </row>
    <row r="191" spans="3:3" x14ac:dyDescent="0.25">
      <c r="C191" s="25"/>
    </row>
    <row r="192" spans="3:3" x14ac:dyDescent="0.25">
      <c r="C192" s="25"/>
    </row>
    <row r="193" spans="3:3" x14ac:dyDescent="0.25">
      <c r="C193" s="22"/>
    </row>
    <row r="194" spans="3:3" x14ac:dyDescent="0.25">
      <c r="C194" s="22"/>
    </row>
    <row r="195" spans="3:3" x14ac:dyDescent="0.25">
      <c r="C195" s="22"/>
    </row>
    <row r="196" spans="3:3" x14ac:dyDescent="0.25">
      <c r="C196" s="22"/>
    </row>
    <row r="197" spans="3:3" x14ac:dyDescent="0.25">
      <c r="C197" s="22"/>
    </row>
    <row r="198" spans="3:3" x14ac:dyDescent="0.25">
      <c r="C198" s="22"/>
    </row>
    <row r="199" spans="3:3" x14ac:dyDescent="0.25">
      <c r="C199" s="22"/>
    </row>
    <row r="200" spans="3:3" x14ac:dyDescent="0.25">
      <c r="C200" s="22"/>
    </row>
    <row r="201" spans="3:3" x14ac:dyDescent="0.25">
      <c r="C201" s="22"/>
    </row>
    <row r="202" spans="3:3" x14ac:dyDescent="0.25">
      <c r="C202" s="22"/>
    </row>
    <row r="203" spans="3:3" x14ac:dyDescent="0.25">
      <c r="C203" s="22"/>
    </row>
    <row r="204" spans="3:3" x14ac:dyDescent="0.25">
      <c r="C204" s="22"/>
    </row>
    <row r="205" spans="3:3" x14ac:dyDescent="0.25">
      <c r="C205" s="22"/>
    </row>
    <row r="206" spans="3:3" x14ac:dyDescent="0.25">
      <c r="C206" s="22"/>
    </row>
    <row r="207" spans="3:3" x14ac:dyDescent="0.25">
      <c r="C207" s="22"/>
    </row>
  </sheetData>
  <printOptions gridLines="1"/>
  <pageMargins left="0.70866141732283472" right="0.31496062992125984" top="1.1417322834645669" bottom="0.74803149606299213" header="0.31496062992125984" footer="0.31496062992125984"/>
  <pageSetup paperSize="9" orientation="portrait" horizontalDpi="1200" verticalDpi="1200" r:id="rId1"/>
  <headerFooter>
    <oddHeader>&amp;C
PROGRAMMAZIONE BIENNALE 2018 - 2019 ACQUISTI EX ART. 21 DEL D LGS 50/16</oddHead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Foglio3</vt:lpstr>
      <vt:lpstr>Foglio2</vt:lpstr>
      <vt:lpstr>Foglio2!Area_stampa</vt:lpstr>
      <vt:lpstr>Foglio2!Titoli_stampa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M4885</dc:creator>
  <cp:lastModifiedBy>Utente Windows</cp:lastModifiedBy>
  <cp:lastPrinted>2017-10-30T10:27:26Z</cp:lastPrinted>
  <dcterms:created xsi:type="dcterms:W3CDTF">2016-10-13T07:00:51Z</dcterms:created>
  <dcterms:modified xsi:type="dcterms:W3CDTF">2017-10-30T10:28:33Z</dcterms:modified>
</cp:coreProperties>
</file>